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/>
  <mc:AlternateContent xmlns:mc="http://schemas.openxmlformats.org/markup-compatibility/2006">
    <mc:Choice Requires="x15">
      <x15ac:absPath xmlns:x15ac="http://schemas.microsoft.com/office/spreadsheetml/2010/11/ac" url="C:\Users\NTB HP Forenta 3\Documents\Adéla\Soutěže\2020\Potštejn-změna topného média\podklady\rozpočet rozdělený vytápění a výměna zásobníku TUV, rozpočet rekontrukce soc\"/>
    </mc:Choice>
  </mc:AlternateContent>
  <xr:revisionPtr revIDLastSave="0" documentId="13_ncr:1_{1307E7B0-44E7-4AB7-991B-E36AE3AE7AC9}" xr6:coauthVersionLast="45" xr6:coauthVersionMax="45" xr10:uidLastSave="{00000000-0000-0000-0000-000000000000}"/>
  <bookViews>
    <workbookView xWindow="-108" yWindow="-108" windowWidth="23256" windowHeight="12576" firstSheet="1" activeTab="4" xr2:uid="{00000000-000D-0000-FFFF-FFFF00000000}"/>
  </bookViews>
  <sheets>
    <sheet name="Rekapitulace stavby" sheetId="1" r:id="rId1"/>
    <sheet name="01 - Hlavní budova" sheetId="2" r:id="rId2"/>
    <sheet name="02 - Vedlejší budova" sheetId="3" r:id="rId3"/>
    <sheet name="03 - Plynovodní přípojka" sheetId="4" r:id="rId4"/>
    <sheet name="04 - Vedlejší rozpočtové ..." sheetId="5" r:id="rId5"/>
  </sheets>
  <definedNames>
    <definedName name="_xlnm._FilterDatabase" localSheetId="1" hidden="1">'01 - Hlavní budova'!$C$135:$K$292</definedName>
    <definedName name="_xlnm._FilterDatabase" localSheetId="2" hidden="1">'02 - Vedlejší budova'!$C$124:$K$169</definedName>
    <definedName name="_xlnm._FilterDatabase" localSheetId="3" hidden="1">'03 - Plynovodní přípojka'!$C$119:$K$151</definedName>
    <definedName name="_xlnm._FilterDatabase" localSheetId="4" hidden="1">'04 - Vedlejší rozpočtové ...'!$C$119:$K$130</definedName>
    <definedName name="_xlnm.Print_Titles" localSheetId="1">'01 - Hlavní budova'!$135:$135</definedName>
    <definedName name="_xlnm.Print_Titles" localSheetId="2">'02 - Vedlejší budova'!$124:$124</definedName>
    <definedName name="_xlnm.Print_Titles" localSheetId="3">'03 - Plynovodní přípojka'!$119:$119</definedName>
    <definedName name="_xlnm.Print_Titles" localSheetId="4">'04 - Vedlejší rozpočtové ...'!$119:$119</definedName>
    <definedName name="_xlnm.Print_Titles" localSheetId="0">'Rekapitulace stavby'!$92:$92</definedName>
    <definedName name="_xlnm.Print_Area" localSheetId="1">'01 - Hlavní budova'!$C$4:$J$76,'01 - Hlavní budova'!$C$82:$J$117,'01 - Hlavní budova'!$C$123:$K$292</definedName>
    <definedName name="_xlnm.Print_Area" localSheetId="2">'02 - Vedlejší budova'!$C$4:$J$76,'02 - Vedlejší budova'!$C$82:$J$106,'02 - Vedlejší budova'!$C$112:$K$169</definedName>
    <definedName name="_xlnm.Print_Area" localSheetId="3">'03 - Plynovodní přípojka'!$C$4:$J$76,'03 - Plynovodní přípojka'!$C$82:$J$101,'03 - Plynovodní přípojka'!$C$107:$K$151</definedName>
    <definedName name="_xlnm.Print_Area" localSheetId="4">'04 - Vedlejší rozpočtové ...'!$C$4:$J$76,'04 - Vedlejší rozpočtové ...'!$C$82:$J$101,'04 - Vedlejší rozpočtové ...'!$C$107:$K$130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29" i="5"/>
  <c r="BH129" i="5"/>
  <c r="BG129" i="5"/>
  <c r="BE129" i="5"/>
  <c r="T129" i="5"/>
  <c r="T128" i="5"/>
  <c r="R129" i="5"/>
  <c r="R128" i="5"/>
  <c r="P129" i="5"/>
  <c r="P128" i="5" s="1"/>
  <c r="BK129" i="5"/>
  <c r="BK128" i="5" s="1"/>
  <c r="J128" i="5" s="1"/>
  <c r="J100" i="5" s="1"/>
  <c r="J129" i="5"/>
  <c r="BF129" i="5"/>
  <c r="BI127" i="5"/>
  <c r="BH127" i="5"/>
  <c r="BG127" i="5"/>
  <c r="BE127" i="5"/>
  <c r="T127" i="5"/>
  <c r="R127" i="5"/>
  <c r="P127" i="5"/>
  <c r="BK127" i="5"/>
  <c r="J127" i="5"/>
  <c r="BF127" i="5" s="1"/>
  <c r="BI126" i="5"/>
  <c r="BH126" i="5"/>
  <c r="BG126" i="5"/>
  <c r="BE126" i="5"/>
  <c r="T126" i="5"/>
  <c r="T125" i="5" s="1"/>
  <c r="R126" i="5"/>
  <c r="R125" i="5" s="1"/>
  <c r="P126" i="5"/>
  <c r="P125" i="5" s="1"/>
  <c r="BK126" i="5"/>
  <c r="BK125" i="5" s="1"/>
  <c r="J126" i="5"/>
  <c r="BF126" i="5"/>
  <c r="BI123" i="5"/>
  <c r="F37" i="5" s="1"/>
  <c r="BD98" i="1" s="1"/>
  <c r="BH123" i="5"/>
  <c r="F36" i="5"/>
  <c r="BC98" i="1" s="1"/>
  <c r="BG123" i="5"/>
  <c r="F35" i="5" s="1"/>
  <c r="BB98" i="1" s="1"/>
  <c r="BE123" i="5"/>
  <c r="J33" i="5" s="1"/>
  <c r="AV98" i="1" s="1"/>
  <c r="F33" i="5"/>
  <c r="AZ98" i="1" s="1"/>
  <c r="T123" i="5"/>
  <c r="T122" i="5" s="1"/>
  <c r="R123" i="5"/>
  <c r="R122" i="5" s="1"/>
  <c r="P123" i="5"/>
  <c r="P122" i="5" s="1"/>
  <c r="P121" i="5" s="1"/>
  <c r="P120" i="5" s="1"/>
  <c r="AU98" i="1" s="1"/>
  <c r="BK123" i="5"/>
  <c r="BK122" i="5"/>
  <c r="J122" i="5" s="1"/>
  <c r="J98" i="5" s="1"/>
  <c r="J123" i="5"/>
  <c r="BF123" i="5"/>
  <c r="J117" i="5"/>
  <c r="J116" i="5"/>
  <c r="F116" i="5"/>
  <c r="F114" i="5"/>
  <c r="E112" i="5"/>
  <c r="J92" i="5"/>
  <c r="J91" i="5"/>
  <c r="F91" i="5"/>
  <c r="F89" i="5"/>
  <c r="E87" i="5"/>
  <c r="J18" i="5"/>
  <c r="E18" i="5"/>
  <c r="F117" i="5" s="1"/>
  <c r="J17" i="5"/>
  <c r="J12" i="5"/>
  <c r="J114" i="5"/>
  <c r="J89" i="5"/>
  <c r="E7" i="5"/>
  <c r="J37" i="4"/>
  <c r="J36" i="4"/>
  <c r="AY97" i="1"/>
  <c r="J35" i="4"/>
  <c r="AX97" i="1"/>
  <c r="BI151" i="4"/>
  <c r="BH151" i="4"/>
  <c r="BG151" i="4"/>
  <c r="BE151" i="4"/>
  <c r="T151" i="4"/>
  <c r="T150" i="4"/>
  <c r="T149" i="4"/>
  <c r="R151" i="4"/>
  <c r="R150" i="4"/>
  <c r="R149" i="4" s="1"/>
  <c r="P151" i="4"/>
  <c r="P150" i="4"/>
  <c r="P149" i="4" s="1"/>
  <c r="BK151" i="4"/>
  <c r="BK150" i="4"/>
  <c r="J150" i="4"/>
  <c r="J100" i="4" s="1"/>
  <c r="BK149" i="4"/>
  <c r="J149" i="4" s="1"/>
  <c r="J99" i="4" s="1"/>
  <c r="J151" i="4"/>
  <c r="BF151" i="4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/>
  <c r="BI145" i="4"/>
  <c r="BH145" i="4"/>
  <c r="BG145" i="4"/>
  <c r="BE145" i="4"/>
  <c r="T145" i="4"/>
  <c r="R145" i="4"/>
  <c r="P145" i="4"/>
  <c r="BK145" i="4"/>
  <c r="J145" i="4"/>
  <c r="BF145" i="4"/>
  <c r="BI144" i="4"/>
  <c r="BH144" i="4"/>
  <c r="BG144" i="4"/>
  <c r="BE144" i="4"/>
  <c r="T144" i="4"/>
  <c r="R144" i="4"/>
  <c r="P144" i="4"/>
  <c r="BK144" i="4"/>
  <c r="J144" i="4"/>
  <c r="BF144" i="4"/>
  <c r="BI143" i="4"/>
  <c r="BH143" i="4"/>
  <c r="BG143" i="4"/>
  <c r="BE143" i="4"/>
  <c r="T143" i="4"/>
  <c r="R143" i="4"/>
  <c r="P143" i="4"/>
  <c r="BK143" i="4"/>
  <c r="J143" i="4"/>
  <c r="BF143" i="4" s="1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/>
  <c r="BI139" i="4"/>
  <c r="BH139" i="4"/>
  <c r="BG139" i="4"/>
  <c r="BE139" i="4"/>
  <c r="T139" i="4"/>
  <c r="R139" i="4"/>
  <c r="P139" i="4"/>
  <c r="BK139" i="4"/>
  <c r="J139" i="4"/>
  <c r="BF139" i="4"/>
  <c r="BI138" i="4"/>
  <c r="BH138" i="4"/>
  <c r="BG138" i="4"/>
  <c r="BE138" i="4"/>
  <c r="T138" i="4"/>
  <c r="R138" i="4"/>
  <c r="P138" i="4"/>
  <c r="BK138" i="4"/>
  <c r="J138" i="4"/>
  <c r="BF138" i="4" s="1"/>
  <c r="BI137" i="4"/>
  <c r="BH137" i="4"/>
  <c r="BG137" i="4"/>
  <c r="BE137" i="4"/>
  <c r="T137" i="4"/>
  <c r="R137" i="4"/>
  <c r="P137" i="4"/>
  <c r="BK137" i="4"/>
  <c r="J137" i="4"/>
  <c r="BF137" i="4"/>
  <c r="BI136" i="4"/>
  <c r="BH136" i="4"/>
  <c r="BG136" i="4"/>
  <c r="BE136" i="4"/>
  <c r="T136" i="4"/>
  <c r="R136" i="4"/>
  <c r="P136" i="4"/>
  <c r="BK136" i="4"/>
  <c r="J136" i="4"/>
  <c r="BF136" i="4"/>
  <c r="BI135" i="4"/>
  <c r="BH135" i="4"/>
  <c r="BG135" i="4"/>
  <c r="BE135" i="4"/>
  <c r="T135" i="4"/>
  <c r="R135" i="4"/>
  <c r="P135" i="4"/>
  <c r="BK135" i="4"/>
  <c r="J135" i="4"/>
  <c r="BF135" i="4"/>
  <c r="BI133" i="4"/>
  <c r="BH133" i="4"/>
  <c r="BG133" i="4"/>
  <c r="BE133" i="4"/>
  <c r="T133" i="4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J132" i="4"/>
  <c r="BF132" i="4"/>
  <c r="BI131" i="4"/>
  <c r="BH131" i="4"/>
  <c r="BG131" i="4"/>
  <c r="BE131" i="4"/>
  <c r="T131" i="4"/>
  <c r="R131" i="4"/>
  <c r="P131" i="4"/>
  <c r="BK131" i="4"/>
  <c r="J131" i="4"/>
  <c r="BF131" i="4"/>
  <c r="BI129" i="4"/>
  <c r="BH129" i="4"/>
  <c r="BG129" i="4"/>
  <c r="BE129" i="4"/>
  <c r="T129" i="4"/>
  <c r="R129" i="4"/>
  <c r="P129" i="4"/>
  <c r="BK129" i="4"/>
  <c r="J129" i="4"/>
  <c r="BF129" i="4"/>
  <c r="BI128" i="4"/>
  <c r="BH128" i="4"/>
  <c r="BG128" i="4"/>
  <c r="BE128" i="4"/>
  <c r="T128" i="4"/>
  <c r="R128" i="4"/>
  <c r="P128" i="4"/>
  <c r="BK128" i="4"/>
  <c r="J128" i="4"/>
  <c r="BF128" i="4" s="1"/>
  <c r="BI127" i="4"/>
  <c r="BH127" i="4"/>
  <c r="BG127" i="4"/>
  <c r="BE127" i="4"/>
  <c r="T127" i="4"/>
  <c r="R127" i="4"/>
  <c r="R122" i="4" s="1"/>
  <c r="R121" i="4" s="1"/>
  <c r="P127" i="4"/>
  <c r="BK127" i="4"/>
  <c r="J127" i="4"/>
  <c r="BF127" i="4"/>
  <c r="BI126" i="4"/>
  <c r="BH126" i="4"/>
  <c r="BG126" i="4"/>
  <c r="BE126" i="4"/>
  <c r="T126" i="4"/>
  <c r="R126" i="4"/>
  <c r="P126" i="4"/>
  <c r="BK126" i="4"/>
  <c r="J126" i="4"/>
  <c r="BF126" i="4"/>
  <c r="BI125" i="4"/>
  <c r="BH125" i="4"/>
  <c r="F36" i="4" s="1"/>
  <c r="BC97" i="1" s="1"/>
  <c r="BG125" i="4"/>
  <c r="BE125" i="4"/>
  <c r="T125" i="4"/>
  <c r="R125" i="4"/>
  <c r="P125" i="4"/>
  <c r="BK125" i="4"/>
  <c r="J125" i="4"/>
  <c r="BF125" i="4"/>
  <c r="BI124" i="4"/>
  <c r="BH124" i="4"/>
  <c r="BG124" i="4"/>
  <c r="BE124" i="4"/>
  <c r="T124" i="4"/>
  <c r="R124" i="4"/>
  <c r="P124" i="4"/>
  <c r="BK124" i="4"/>
  <c r="BK122" i="4" s="1"/>
  <c r="J122" i="4" s="1"/>
  <c r="J98" i="4" s="1"/>
  <c r="J124" i="4"/>
  <c r="BF124" i="4" s="1"/>
  <c r="BI123" i="4"/>
  <c r="BH123" i="4"/>
  <c r="BG123" i="4"/>
  <c r="BE123" i="4"/>
  <c r="J33" i="4" s="1"/>
  <c r="AV97" i="1" s="1"/>
  <c r="F33" i="4"/>
  <c r="AZ97" i="1"/>
  <c r="T123" i="4"/>
  <c r="R123" i="4"/>
  <c r="P123" i="4"/>
  <c r="BK123" i="4"/>
  <c r="J123" i="4"/>
  <c r="BF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F92" i="4"/>
  <c r="J17" i="4"/>
  <c r="J12" i="4"/>
  <c r="J89" i="4" s="1"/>
  <c r="J114" i="4"/>
  <c r="E7" i="4"/>
  <c r="E85" i="4" s="1"/>
  <c r="E110" i="4"/>
  <c r="J37" i="3"/>
  <c r="J36" i="3"/>
  <c r="AY96" i="1"/>
  <c r="J35" i="3"/>
  <c r="AX96" i="1" s="1"/>
  <c r="BI169" i="3"/>
  <c r="BH169" i="3"/>
  <c r="BG169" i="3"/>
  <c r="BE169" i="3"/>
  <c r="T169" i="3"/>
  <c r="R169" i="3"/>
  <c r="R164" i="3" s="1"/>
  <c r="P169" i="3"/>
  <c r="P164" i="3" s="1"/>
  <c r="BK169" i="3"/>
  <c r="J169" i="3"/>
  <c r="BF169" i="3"/>
  <c r="BI168" i="3"/>
  <c r="BH168" i="3"/>
  <c r="BG168" i="3"/>
  <c r="BE168" i="3"/>
  <c r="T168" i="3"/>
  <c r="T164" i="3" s="1"/>
  <c r="R168" i="3"/>
  <c r="P168" i="3"/>
  <c r="BK168" i="3"/>
  <c r="J168" i="3"/>
  <c r="BF168" i="3"/>
  <c r="BI165" i="3"/>
  <c r="BH165" i="3"/>
  <c r="BG165" i="3"/>
  <c r="BE165" i="3"/>
  <c r="T165" i="3"/>
  <c r="R165" i="3"/>
  <c r="P165" i="3"/>
  <c r="BK165" i="3"/>
  <c r="BK164" i="3" s="1"/>
  <c r="J164" i="3" s="1"/>
  <c r="J105" i="3" s="1"/>
  <c r="J165" i="3"/>
  <c r="BF165" i="3" s="1"/>
  <c r="BI162" i="3"/>
  <c r="BH162" i="3"/>
  <c r="BG162" i="3"/>
  <c r="BE162" i="3"/>
  <c r="T162" i="3"/>
  <c r="R162" i="3"/>
  <c r="P162" i="3"/>
  <c r="BK162" i="3"/>
  <c r="BK160" i="3" s="1"/>
  <c r="J160" i="3" s="1"/>
  <c r="J104" i="3" s="1"/>
  <c r="J162" i="3"/>
  <c r="BF162" i="3"/>
  <c r="BI161" i="3"/>
  <c r="BH161" i="3"/>
  <c r="BG161" i="3"/>
  <c r="BE161" i="3"/>
  <c r="T161" i="3"/>
  <c r="T160" i="3"/>
  <c r="R161" i="3"/>
  <c r="R160" i="3"/>
  <c r="P161" i="3"/>
  <c r="P160" i="3" s="1"/>
  <c r="BK161" i="3"/>
  <c r="J161" i="3"/>
  <c r="BF161" i="3"/>
  <c r="BI159" i="3"/>
  <c r="BH159" i="3"/>
  <c r="BG159" i="3"/>
  <c r="BE159" i="3"/>
  <c r="T159" i="3"/>
  <c r="R159" i="3"/>
  <c r="P159" i="3"/>
  <c r="BK159" i="3"/>
  <c r="J159" i="3"/>
  <c r="BF159" i="3" s="1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J157" i="3"/>
  <c r="BF157" i="3"/>
  <c r="BI156" i="3"/>
  <c r="BH156" i="3"/>
  <c r="BG156" i="3"/>
  <c r="BE156" i="3"/>
  <c r="T156" i="3"/>
  <c r="R156" i="3"/>
  <c r="P156" i="3"/>
  <c r="BK156" i="3"/>
  <c r="J156" i="3"/>
  <c r="BF156" i="3"/>
  <c r="BI155" i="3"/>
  <c r="BH155" i="3"/>
  <c r="BG155" i="3"/>
  <c r="BE155" i="3"/>
  <c r="T155" i="3"/>
  <c r="R155" i="3"/>
  <c r="P155" i="3"/>
  <c r="BK155" i="3"/>
  <c r="BK150" i="3" s="1"/>
  <c r="J150" i="3" s="1"/>
  <c r="J103" i="3" s="1"/>
  <c r="J155" i="3"/>
  <c r="BF155" i="3" s="1"/>
  <c r="BI154" i="3"/>
  <c r="BH154" i="3"/>
  <c r="BG154" i="3"/>
  <c r="BE154" i="3"/>
  <c r="T154" i="3"/>
  <c r="R154" i="3"/>
  <c r="P154" i="3"/>
  <c r="BK154" i="3"/>
  <c r="J154" i="3"/>
  <c r="BF154" i="3"/>
  <c r="BI153" i="3"/>
  <c r="BH153" i="3"/>
  <c r="BG153" i="3"/>
  <c r="BE153" i="3"/>
  <c r="T153" i="3"/>
  <c r="T150" i="3" s="1"/>
  <c r="R153" i="3"/>
  <c r="P153" i="3"/>
  <c r="BK153" i="3"/>
  <c r="J153" i="3"/>
  <c r="BF153" i="3"/>
  <c r="BI152" i="3"/>
  <c r="BH152" i="3"/>
  <c r="BG152" i="3"/>
  <c r="BE152" i="3"/>
  <c r="T152" i="3"/>
  <c r="R152" i="3"/>
  <c r="P152" i="3"/>
  <c r="BK152" i="3"/>
  <c r="J152" i="3"/>
  <c r="BF152" i="3"/>
  <c r="BI151" i="3"/>
  <c r="BH151" i="3"/>
  <c r="BG151" i="3"/>
  <c r="BE151" i="3"/>
  <c r="T151" i="3"/>
  <c r="R151" i="3"/>
  <c r="R150" i="3"/>
  <c r="P151" i="3"/>
  <c r="P150" i="3" s="1"/>
  <c r="BK151" i="3"/>
  <c r="J151" i="3"/>
  <c r="BF151" i="3"/>
  <c r="BI148" i="3"/>
  <c r="BH148" i="3"/>
  <c r="BG148" i="3"/>
  <c r="BE148" i="3"/>
  <c r="T148" i="3"/>
  <c r="R148" i="3"/>
  <c r="P148" i="3"/>
  <c r="P145" i="3" s="1"/>
  <c r="BK148" i="3"/>
  <c r="BK145" i="3" s="1"/>
  <c r="J145" i="3" s="1"/>
  <c r="J102" i="3" s="1"/>
  <c r="J148" i="3"/>
  <c r="BF148" i="3" s="1"/>
  <c r="BI146" i="3"/>
  <c r="BH146" i="3"/>
  <c r="BG146" i="3"/>
  <c r="BE146" i="3"/>
  <c r="T146" i="3"/>
  <c r="T145" i="3"/>
  <c r="R146" i="3"/>
  <c r="R145" i="3" s="1"/>
  <c r="P146" i="3"/>
  <c r="BK146" i="3"/>
  <c r="J146" i="3"/>
  <c r="BF146" i="3"/>
  <c r="BI144" i="3"/>
  <c r="BH144" i="3"/>
  <c r="BG144" i="3"/>
  <c r="BE144" i="3"/>
  <c r="T144" i="3"/>
  <c r="R144" i="3"/>
  <c r="R141" i="3" s="1"/>
  <c r="P144" i="3"/>
  <c r="P141" i="3" s="1"/>
  <c r="BK144" i="3"/>
  <c r="J144" i="3"/>
  <c r="BF144" i="3"/>
  <c r="BI143" i="3"/>
  <c r="BH143" i="3"/>
  <c r="BG143" i="3"/>
  <c r="BE143" i="3"/>
  <c r="T143" i="3"/>
  <c r="T141" i="3" s="1"/>
  <c r="R143" i="3"/>
  <c r="P143" i="3"/>
  <c r="BK143" i="3"/>
  <c r="J143" i="3"/>
  <c r="BF143" i="3"/>
  <c r="BI142" i="3"/>
  <c r="BH142" i="3"/>
  <c r="BG142" i="3"/>
  <c r="BE142" i="3"/>
  <c r="T142" i="3"/>
  <c r="R142" i="3"/>
  <c r="P142" i="3"/>
  <c r="BK142" i="3"/>
  <c r="BK141" i="3" s="1"/>
  <c r="J141" i="3" s="1"/>
  <c r="J101" i="3" s="1"/>
  <c r="J142" i="3"/>
  <c r="BF142" i="3" s="1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P137" i="3" s="1"/>
  <c r="BK139" i="3"/>
  <c r="BK137" i="3" s="1"/>
  <c r="J137" i="3" s="1"/>
  <c r="J100" i="3" s="1"/>
  <c r="J139" i="3"/>
  <c r="BF139" i="3" s="1"/>
  <c r="BI138" i="3"/>
  <c r="BH138" i="3"/>
  <c r="BG138" i="3"/>
  <c r="BE138" i="3"/>
  <c r="T138" i="3"/>
  <c r="T137" i="3"/>
  <c r="R138" i="3"/>
  <c r="R137" i="3" s="1"/>
  <c r="P138" i="3"/>
  <c r="BK138" i="3"/>
  <c r="J138" i="3"/>
  <c r="BF138" i="3"/>
  <c r="BI136" i="3"/>
  <c r="BH136" i="3"/>
  <c r="BG136" i="3"/>
  <c r="BE136" i="3"/>
  <c r="T136" i="3"/>
  <c r="R136" i="3"/>
  <c r="P136" i="3"/>
  <c r="BK136" i="3"/>
  <c r="J136" i="3"/>
  <c r="BF136" i="3"/>
  <c r="BI135" i="3"/>
  <c r="BH135" i="3"/>
  <c r="BG135" i="3"/>
  <c r="BE135" i="3"/>
  <c r="T135" i="3"/>
  <c r="T129" i="3" s="1"/>
  <c r="R135" i="3"/>
  <c r="P135" i="3"/>
  <c r="BK135" i="3"/>
  <c r="J135" i="3"/>
  <c r="BF135" i="3"/>
  <c r="BI134" i="3"/>
  <c r="BH134" i="3"/>
  <c r="F36" i="3" s="1"/>
  <c r="BC96" i="1" s="1"/>
  <c r="BG134" i="3"/>
  <c r="BE134" i="3"/>
  <c r="T134" i="3"/>
  <c r="R134" i="3"/>
  <c r="P134" i="3"/>
  <c r="BK134" i="3"/>
  <c r="J134" i="3"/>
  <c r="BF134" i="3"/>
  <c r="BI132" i="3"/>
  <c r="F37" i="3" s="1"/>
  <c r="BD96" i="1" s="1"/>
  <c r="BH132" i="3"/>
  <c r="BG132" i="3"/>
  <c r="BE132" i="3"/>
  <c r="T132" i="3"/>
  <c r="R132" i="3"/>
  <c r="P132" i="3"/>
  <c r="P129" i="3" s="1"/>
  <c r="BK132" i="3"/>
  <c r="BK129" i="3" s="1"/>
  <c r="J129" i="3" s="1"/>
  <c r="J99" i="3" s="1"/>
  <c r="J132" i="3"/>
  <c r="BF132" i="3" s="1"/>
  <c r="BI130" i="3"/>
  <c r="BH130" i="3"/>
  <c r="BG130" i="3"/>
  <c r="BE130" i="3"/>
  <c r="T130" i="3"/>
  <c r="R130" i="3"/>
  <c r="R129" i="3" s="1"/>
  <c r="P130" i="3"/>
  <c r="BK130" i="3"/>
  <c r="J130" i="3"/>
  <c r="BF130" i="3"/>
  <c r="BI128" i="3"/>
  <c r="BH128" i="3"/>
  <c r="BG128" i="3"/>
  <c r="F35" i="3" s="1"/>
  <c r="BB96" i="1" s="1"/>
  <c r="BE128" i="3"/>
  <c r="J33" i="3" s="1"/>
  <c r="AV96" i="1" s="1"/>
  <c r="F33" i="3"/>
  <c r="AZ96" i="1"/>
  <c r="T128" i="3"/>
  <c r="T127" i="3" s="1"/>
  <c r="R128" i="3"/>
  <c r="R127" i="3"/>
  <c r="P128" i="3"/>
  <c r="P127" i="3" s="1"/>
  <c r="BK128" i="3"/>
  <c r="BK127" i="3"/>
  <c r="J127" i="3"/>
  <c r="J98" i="3" s="1"/>
  <c r="J128" i="3"/>
  <c r="BF128" i="3"/>
  <c r="J122" i="3"/>
  <c r="J121" i="3"/>
  <c r="F121" i="3"/>
  <c r="F119" i="3"/>
  <c r="E117" i="3"/>
  <c r="J92" i="3"/>
  <c r="J91" i="3"/>
  <c r="F91" i="3"/>
  <c r="F89" i="3"/>
  <c r="E87" i="3"/>
  <c r="J18" i="3"/>
  <c r="E18" i="3"/>
  <c r="F122" i="3" s="1"/>
  <c r="J17" i="3"/>
  <c r="J12" i="3"/>
  <c r="J89" i="3" s="1"/>
  <c r="J119" i="3"/>
  <c r="E7" i="3"/>
  <c r="E85" i="3" s="1"/>
  <c r="E115" i="3"/>
  <c r="J282" i="2"/>
  <c r="J37" i="2"/>
  <c r="J36" i="2"/>
  <c r="AY95" i="1"/>
  <c r="J35" i="2"/>
  <c r="AX95" i="1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9" i="2"/>
  <c r="BH289" i="2"/>
  <c r="BG289" i="2"/>
  <c r="BE289" i="2"/>
  <c r="T289" i="2"/>
  <c r="T288" i="2"/>
  <c r="T287" i="2" s="1"/>
  <c r="R289" i="2"/>
  <c r="P289" i="2"/>
  <c r="P288" i="2" s="1"/>
  <c r="P287" i="2" s="1"/>
  <c r="BK289" i="2"/>
  <c r="BK288" i="2" s="1"/>
  <c r="BK287" i="2" s="1"/>
  <c r="J287" i="2" s="1"/>
  <c r="J115" i="2" s="1"/>
  <c r="J289" i="2"/>
  <c r="BF289" i="2" s="1"/>
  <c r="BI286" i="2"/>
  <c r="BH286" i="2"/>
  <c r="BG286" i="2"/>
  <c r="BE286" i="2"/>
  <c r="T286" i="2"/>
  <c r="R286" i="2"/>
  <c r="P286" i="2"/>
  <c r="BK286" i="2"/>
  <c r="J286" i="2"/>
  <c r="BF286" i="2"/>
  <c r="BI284" i="2"/>
  <c r="BH284" i="2"/>
  <c r="BG284" i="2"/>
  <c r="BE284" i="2"/>
  <c r="T284" i="2"/>
  <c r="T283" i="2"/>
  <c r="R284" i="2"/>
  <c r="R283" i="2"/>
  <c r="P284" i="2"/>
  <c r="P283" i="2" s="1"/>
  <c r="BK284" i="2"/>
  <c r="BK283" i="2" s="1"/>
  <c r="J283" i="2" s="1"/>
  <c r="J284" i="2"/>
  <c r="BF284" i="2"/>
  <c r="J114" i="2"/>
  <c r="J113" i="2"/>
  <c r="BI280" i="2"/>
  <c r="BH280" i="2"/>
  <c r="BG280" i="2"/>
  <c r="BE280" i="2"/>
  <c r="T280" i="2"/>
  <c r="T279" i="2"/>
  <c r="R280" i="2"/>
  <c r="R279" i="2" s="1"/>
  <c r="P280" i="2"/>
  <c r="P279" i="2"/>
  <c r="BK280" i="2"/>
  <c r="BK279" i="2"/>
  <c r="J279" i="2"/>
  <c r="J112" i="2" s="1"/>
  <c r="J280" i="2"/>
  <c r="BF280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R270" i="2" s="1"/>
  <c r="P273" i="2"/>
  <c r="BK273" i="2"/>
  <c r="J273" i="2"/>
  <c r="BF273" i="2"/>
  <c r="BI271" i="2"/>
  <c r="BH271" i="2"/>
  <c r="BG271" i="2"/>
  <c r="BE271" i="2"/>
  <c r="T271" i="2"/>
  <c r="R271" i="2"/>
  <c r="P271" i="2"/>
  <c r="BK271" i="2"/>
  <c r="BK270" i="2"/>
  <c r="J270" i="2"/>
  <c r="J111" i="2" s="1"/>
  <c r="J271" i="2"/>
  <c r="BF271" i="2" s="1"/>
  <c r="BI268" i="2"/>
  <c r="BH268" i="2"/>
  <c r="BG268" i="2"/>
  <c r="BE268" i="2"/>
  <c r="T268" i="2"/>
  <c r="T267" i="2" s="1"/>
  <c r="R268" i="2"/>
  <c r="R267" i="2"/>
  <c r="P268" i="2"/>
  <c r="P267" i="2"/>
  <c r="BK268" i="2"/>
  <c r="BK267" i="2"/>
  <c r="J267" i="2"/>
  <c r="J110" i="2" s="1"/>
  <c r="J268" i="2"/>
  <c r="BF268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BK243" i="2" s="1"/>
  <c r="J243" i="2" s="1"/>
  <c r="J109" i="2" s="1"/>
  <c r="J248" i="2"/>
  <c r="BF248" i="2" s="1"/>
  <c r="BI244" i="2"/>
  <c r="BH244" i="2"/>
  <c r="BG244" i="2"/>
  <c r="BE244" i="2"/>
  <c r="T244" i="2"/>
  <c r="R244" i="2"/>
  <c r="R243" i="2" s="1"/>
  <c r="P244" i="2"/>
  <c r="BK244" i="2"/>
  <c r="J244" i="2"/>
  <c r="BF244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R230" i="2"/>
  <c r="P231" i="2"/>
  <c r="BK231" i="2"/>
  <c r="BK230" i="2"/>
  <c r="J230" i="2" s="1"/>
  <c r="J108" i="2" s="1"/>
  <c r="J231" i="2"/>
  <c r="BF231" i="2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R213" i="2" s="1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P214" i="2"/>
  <c r="BK214" i="2"/>
  <c r="BK213" i="2" s="1"/>
  <c r="J213" i="2" s="1"/>
  <c r="J107" i="2" s="1"/>
  <c r="J214" i="2"/>
  <c r="BF214" i="2" s="1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R203" i="2" s="1"/>
  <c r="P206" i="2"/>
  <c r="P203" i="2" s="1"/>
  <c r="BK206" i="2"/>
  <c r="J206" i="2"/>
  <c r="BF206" i="2"/>
  <c r="BI205" i="2"/>
  <c r="BH205" i="2"/>
  <c r="BG205" i="2"/>
  <c r="BE205" i="2"/>
  <c r="T205" i="2"/>
  <c r="T203" i="2" s="1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BK203" i="2" s="1"/>
  <c r="J203" i="2" s="1"/>
  <c r="J106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P189" i="2"/>
  <c r="BK189" i="2"/>
  <c r="J189" i="2"/>
  <c r="BF189" i="2" s="1"/>
  <c r="BI188" i="2"/>
  <c r="BH188" i="2"/>
  <c r="BG188" i="2"/>
  <c r="BE188" i="2"/>
  <c r="T188" i="2"/>
  <c r="R188" i="2"/>
  <c r="P188" i="2"/>
  <c r="P183" i="2" s="1"/>
  <c r="BK188" i="2"/>
  <c r="J188" i="2"/>
  <c r="BF188" i="2"/>
  <c r="BI187" i="2"/>
  <c r="BH187" i="2"/>
  <c r="BG187" i="2"/>
  <c r="BE187" i="2"/>
  <c r="T187" i="2"/>
  <c r="T183" i="2" s="1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85" i="2"/>
  <c r="BH185" i="2"/>
  <c r="BG185" i="2"/>
  <c r="BE185" i="2"/>
  <c r="T185" i="2"/>
  <c r="R185" i="2"/>
  <c r="P185" i="2"/>
  <c r="BK185" i="2"/>
  <c r="BK183" i="2" s="1"/>
  <c r="J183" i="2" s="1"/>
  <c r="J105" i="2" s="1"/>
  <c r="J185" i="2"/>
  <c r="BF185" i="2" s="1"/>
  <c r="BI184" i="2"/>
  <c r="BH184" i="2"/>
  <c r="BG184" i="2"/>
  <c r="BE184" i="2"/>
  <c r="T184" i="2"/>
  <c r="R184" i="2"/>
  <c r="R183" i="2" s="1"/>
  <c r="P184" i="2"/>
  <c r="BK184" i="2"/>
  <c r="J184" i="2"/>
  <c r="BF184" i="2"/>
  <c r="BI182" i="2"/>
  <c r="BH182" i="2"/>
  <c r="BG182" i="2"/>
  <c r="BE182" i="2"/>
  <c r="T182" i="2"/>
  <c r="R182" i="2"/>
  <c r="P182" i="2"/>
  <c r="BK182" i="2"/>
  <c r="J182" i="2"/>
  <c r="BF182" i="2"/>
  <c r="BI181" i="2"/>
  <c r="BH181" i="2"/>
  <c r="BG181" i="2"/>
  <c r="BE181" i="2"/>
  <c r="T181" i="2"/>
  <c r="R181" i="2"/>
  <c r="P181" i="2"/>
  <c r="BK181" i="2"/>
  <c r="J181" i="2"/>
  <c r="BF181" i="2"/>
  <c r="BI180" i="2"/>
  <c r="BH180" i="2"/>
  <c r="BG180" i="2"/>
  <c r="BE180" i="2"/>
  <c r="T180" i="2"/>
  <c r="R180" i="2"/>
  <c r="P180" i="2"/>
  <c r="BK180" i="2"/>
  <c r="J180" i="2"/>
  <c r="BF180" i="2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/>
  <c r="BI177" i="2"/>
  <c r="BH177" i="2"/>
  <c r="BG177" i="2"/>
  <c r="BE177" i="2"/>
  <c r="T177" i="2"/>
  <c r="R177" i="2"/>
  <c r="P177" i="2"/>
  <c r="BK177" i="2"/>
  <c r="J177" i="2"/>
  <c r="BF177" i="2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BK174" i="2"/>
  <c r="J174" i="2"/>
  <c r="BF174" i="2"/>
  <c r="BI173" i="2"/>
  <c r="BH173" i="2"/>
  <c r="BG173" i="2"/>
  <c r="BE173" i="2"/>
  <c r="T173" i="2"/>
  <c r="R173" i="2"/>
  <c r="P173" i="2"/>
  <c r="BK173" i="2"/>
  <c r="J173" i="2"/>
  <c r="BF173" i="2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/>
  <c r="BI168" i="2"/>
  <c r="BH168" i="2"/>
  <c r="BG168" i="2"/>
  <c r="BE168" i="2"/>
  <c r="T168" i="2"/>
  <c r="R168" i="2"/>
  <c r="R167" i="2"/>
  <c r="P168" i="2"/>
  <c r="BK168" i="2"/>
  <c r="BK167" i="2"/>
  <c r="J167" i="2"/>
  <c r="J104" i="2" s="1"/>
  <c r="J168" i="2"/>
  <c r="BF168" i="2" s="1"/>
  <c r="BI166" i="2"/>
  <c r="BH166" i="2"/>
  <c r="BG166" i="2"/>
  <c r="BE166" i="2"/>
  <c r="T166" i="2"/>
  <c r="T165" i="2" s="1"/>
  <c r="R166" i="2"/>
  <c r="R165" i="2"/>
  <c r="P166" i="2"/>
  <c r="P165" i="2"/>
  <c r="BK166" i="2"/>
  <c r="BK165" i="2"/>
  <c r="J165" i="2"/>
  <c r="J103" i="2" s="1"/>
  <c r="J166" i="2"/>
  <c r="BF166" i="2" s="1"/>
  <c r="BI164" i="2"/>
  <c r="BH164" i="2"/>
  <c r="BG164" i="2"/>
  <c r="BE164" i="2"/>
  <c r="T164" i="2"/>
  <c r="R164" i="2"/>
  <c r="P164" i="2"/>
  <c r="BK164" i="2"/>
  <c r="J164" i="2"/>
  <c r="BF164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R159" i="2" s="1"/>
  <c r="P161" i="2"/>
  <c r="P159" i="2" s="1"/>
  <c r="BK161" i="2"/>
  <c r="J161" i="2"/>
  <c r="BF161" i="2"/>
  <c r="BI160" i="2"/>
  <c r="BH160" i="2"/>
  <c r="BG160" i="2"/>
  <c r="BE160" i="2"/>
  <c r="T160" i="2"/>
  <c r="R160" i="2"/>
  <c r="P160" i="2"/>
  <c r="BK160" i="2"/>
  <c r="BK159" i="2"/>
  <c r="J159" i="2"/>
  <c r="J102" i="2" s="1"/>
  <c r="J160" i="2"/>
  <c r="BF160" i="2" s="1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/>
  <c r="BI150" i="2"/>
  <c r="BH150" i="2"/>
  <c r="BG150" i="2"/>
  <c r="BE150" i="2"/>
  <c r="T150" i="2"/>
  <c r="T147" i="2" s="1"/>
  <c r="R150" i="2"/>
  <c r="R147" i="2" s="1"/>
  <c r="P150" i="2"/>
  <c r="BK150" i="2"/>
  <c r="J150" i="2"/>
  <c r="BF150" i="2"/>
  <c r="BI149" i="2"/>
  <c r="BH149" i="2"/>
  <c r="BG149" i="2"/>
  <c r="BE149" i="2"/>
  <c r="T149" i="2"/>
  <c r="R149" i="2"/>
  <c r="P149" i="2"/>
  <c r="BK149" i="2"/>
  <c r="BK147" i="2" s="1"/>
  <c r="J147" i="2" s="1"/>
  <c r="J101" i="2" s="1"/>
  <c r="J149" i="2"/>
  <c r="BF149" i="2"/>
  <c r="BI148" i="2"/>
  <c r="BH148" i="2"/>
  <c r="BG148" i="2"/>
  <c r="BE148" i="2"/>
  <c r="T148" i="2"/>
  <c r="R148" i="2"/>
  <c r="P148" i="2"/>
  <c r="P147" i="2" s="1"/>
  <c r="BK148" i="2"/>
  <c r="J148" i="2"/>
  <c r="BF148" i="2" s="1"/>
  <c r="BI146" i="2"/>
  <c r="BH146" i="2"/>
  <c r="BG146" i="2"/>
  <c r="BE146" i="2"/>
  <c r="T146" i="2"/>
  <c r="R146" i="2"/>
  <c r="P146" i="2"/>
  <c r="BK146" i="2"/>
  <c r="J146" i="2"/>
  <c r="BF146" i="2"/>
  <c r="BI145" i="2"/>
  <c r="F37" i="2" s="1"/>
  <c r="BD95" i="1" s="1"/>
  <c r="BH145" i="2"/>
  <c r="BG145" i="2"/>
  <c r="BE145" i="2"/>
  <c r="T145" i="2"/>
  <c r="R145" i="2"/>
  <c r="P145" i="2"/>
  <c r="BK145" i="2"/>
  <c r="J145" i="2"/>
  <c r="BF145" i="2" s="1"/>
  <c r="BI144" i="2"/>
  <c r="BH144" i="2"/>
  <c r="BG144" i="2"/>
  <c r="BE144" i="2"/>
  <c r="T144" i="2"/>
  <c r="R144" i="2"/>
  <c r="P144" i="2"/>
  <c r="BK144" i="2"/>
  <c r="J144" i="2"/>
  <c r="BF144" i="2"/>
  <c r="BI143" i="2"/>
  <c r="BH143" i="2"/>
  <c r="BG143" i="2"/>
  <c r="BE143" i="2"/>
  <c r="T143" i="2"/>
  <c r="T141" i="2" s="1"/>
  <c r="R143" i="2"/>
  <c r="P143" i="2"/>
  <c r="BK143" i="2"/>
  <c r="J143" i="2"/>
  <c r="BF143" i="2"/>
  <c r="BI142" i="2"/>
  <c r="BH142" i="2"/>
  <c r="BG142" i="2"/>
  <c r="F35" i="2" s="1"/>
  <c r="BB95" i="1" s="1"/>
  <c r="BE142" i="2"/>
  <c r="T142" i="2"/>
  <c r="R142" i="2"/>
  <c r="R141" i="2" s="1"/>
  <c r="P142" i="2"/>
  <c r="P141" i="2" s="1"/>
  <c r="BK142" i="2"/>
  <c r="BK141" i="2" s="1"/>
  <c r="J142" i="2"/>
  <c r="BF142" i="2" s="1"/>
  <c r="BI139" i="2"/>
  <c r="BH139" i="2"/>
  <c r="F36" i="2"/>
  <c r="BC95" i="1" s="1"/>
  <c r="BC94" i="1" s="1"/>
  <c r="BG139" i="2"/>
  <c r="BE139" i="2"/>
  <c r="J33" i="2" s="1"/>
  <c r="AV95" i="1" s="1"/>
  <c r="F33" i="2"/>
  <c r="AZ95" i="1" s="1"/>
  <c r="AZ94" i="1" s="1"/>
  <c r="T139" i="2"/>
  <c r="T138" i="2"/>
  <c r="T137" i="2" s="1"/>
  <c r="R139" i="2"/>
  <c r="R138" i="2"/>
  <c r="R137" i="2"/>
  <c r="P139" i="2"/>
  <c r="P138" i="2"/>
  <c r="P137" i="2" s="1"/>
  <c r="BK139" i="2"/>
  <c r="BK138" i="2"/>
  <c r="J138" i="2" s="1"/>
  <c r="J98" i="2" s="1"/>
  <c r="J139" i="2"/>
  <c r="BF139" i="2" s="1"/>
  <c r="J133" i="2"/>
  <c r="J132" i="2"/>
  <c r="F132" i="2"/>
  <c r="F130" i="2"/>
  <c r="E128" i="2"/>
  <c r="J92" i="2"/>
  <c r="J91" i="2"/>
  <c r="F91" i="2"/>
  <c r="F89" i="2"/>
  <c r="E87" i="2"/>
  <c r="J18" i="2"/>
  <c r="E18" i="2"/>
  <c r="F133" i="2" s="1"/>
  <c r="J17" i="2"/>
  <c r="J12" i="2"/>
  <c r="J130" i="2" s="1"/>
  <c r="E7" i="2"/>
  <c r="E126" i="2"/>
  <c r="E85" i="2"/>
  <c r="AS94" i="1"/>
  <c r="L90" i="1"/>
  <c r="AM90" i="1"/>
  <c r="AM89" i="1"/>
  <c r="L89" i="1"/>
  <c r="AM87" i="1"/>
  <c r="L87" i="1"/>
  <c r="L85" i="1"/>
  <c r="L84" i="1"/>
  <c r="AY94" i="1" l="1"/>
  <c r="W32" i="1"/>
  <c r="J34" i="2"/>
  <c r="AW95" i="1" s="1"/>
  <c r="AT95" i="1" s="1"/>
  <c r="F34" i="2"/>
  <c r="BA95" i="1" s="1"/>
  <c r="BA94" i="1" s="1"/>
  <c r="J141" i="2"/>
  <c r="J100" i="2" s="1"/>
  <c r="BK140" i="2"/>
  <c r="J140" i="2" s="1"/>
  <c r="J99" i="2" s="1"/>
  <c r="W29" i="1"/>
  <c r="AV94" i="1"/>
  <c r="R140" i="2"/>
  <c r="F92" i="2"/>
  <c r="T270" i="2"/>
  <c r="P270" i="2"/>
  <c r="R288" i="2"/>
  <c r="R287" i="2" s="1"/>
  <c r="R136" i="2" s="1"/>
  <c r="P126" i="3"/>
  <c r="P125" i="3" s="1"/>
  <c r="AU96" i="1" s="1"/>
  <c r="P122" i="4"/>
  <c r="P121" i="4" s="1"/>
  <c r="P120" i="4" s="1"/>
  <c r="AU97" i="1" s="1"/>
  <c r="T159" i="2"/>
  <c r="T140" i="2" s="1"/>
  <c r="T136" i="2" s="1"/>
  <c r="T167" i="2"/>
  <c r="P167" i="2"/>
  <c r="P140" i="2" s="1"/>
  <c r="P136" i="2" s="1"/>
  <c r="AU95" i="1" s="1"/>
  <c r="AU94" i="1" s="1"/>
  <c r="F37" i="4"/>
  <c r="BD97" i="1" s="1"/>
  <c r="BD94" i="1" s="1"/>
  <c r="W33" i="1" s="1"/>
  <c r="T243" i="2"/>
  <c r="J34" i="3"/>
  <c r="AW96" i="1" s="1"/>
  <c r="AT96" i="1" s="1"/>
  <c r="F34" i="3"/>
  <c r="BA96" i="1" s="1"/>
  <c r="T122" i="4"/>
  <c r="T121" i="4" s="1"/>
  <c r="T120" i="4" s="1"/>
  <c r="R120" i="4"/>
  <c r="T213" i="2"/>
  <c r="P213" i="2"/>
  <c r="T230" i="2"/>
  <c r="T126" i="3"/>
  <c r="T125" i="3" s="1"/>
  <c r="R121" i="5"/>
  <c r="R120" i="5" s="1"/>
  <c r="J89" i="2"/>
  <c r="P230" i="2"/>
  <c r="P243" i="2"/>
  <c r="BK126" i="3"/>
  <c r="J34" i="4"/>
  <c r="AW97" i="1" s="1"/>
  <c r="AT97" i="1" s="1"/>
  <c r="F34" i="4"/>
  <c r="BA97" i="1" s="1"/>
  <c r="T121" i="5"/>
  <c r="T120" i="5" s="1"/>
  <c r="BK137" i="2"/>
  <c r="J288" i="2"/>
  <c r="J116" i="2" s="1"/>
  <c r="E110" i="5"/>
  <c r="E85" i="5"/>
  <c r="J125" i="5"/>
  <c r="J99" i="5" s="1"/>
  <c r="BK121" i="5"/>
  <c r="R126" i="3"/>
  <c r="R125" i="3" s="1"/>
  <c r="BK121" i="4"/>
  <c r="F35" i="4"/>
  <c r="BB97" i="1" s="1"/>
  <c r="BB94" i="1" s="1"/>
  <c r="F34" i="5"/>
  <c r="BA98" i="1" s="1"/>
  <c r="J34" i="5"/>
  <c r="AW98" i="1" s="1"/>
  <c r="AT98" i="1" s="1"/>
  <c r="F92" i="3"/>
  <c r="F92" i="5"/>
  <c r="AX94" i="1" l="1"/>
  <c r="W31" i="1"/>
  <c r="AW94" i="1"/>
  <c r="AK30" i="1" s="1"/>
  <c r="W30" i="1"/>
  <c r="AK29" i="1"/>
  <c r="AT94" i="1"/>
  <c r="J137" i="2"/>
  <c r="J97" i="2" s="1"/>
  <c r="BK136" i="2"/>
  <c r="J136" i="2" s="1"/>
  <c r="J121" i="4"/>
  <c r="J97" i="4" s="1"/>
  <c r="BK120" i="4"/>
  <c r="J120" i="4" s="1"/>
  <c r="J121" i="5"/>
  <c r="J97" i="5" s="1"/>
  <c r="BK120" i="5"/>
  <c r="J120" i="5" s="1"/>
  <c r="J126" i="3"/>
  <c r="J97" i="3" s="1"/>
  <c r="BK125" i="3"/>
  <c r="J125" i="3" s="1"/>
  <c r="J96" i="2" l="1"/>
  <c r="J30" i="2"/>
  <c r="J96" i="3"/>
  <c r="J30" i="3"/>
  <c r="J96" i="5"/>
  <c r="J30" i="5"/>
  <c r="J96" i="4"/>
  <c r="J30" i="4"/>
  <c r="J39" i="4" l="1"/>
  <c r="AG97" i="1"/>
  <c r="AN97" i="1" s="1"/>
  <c r="J39" i="3"/>
  <c r="AG96" i="1"/>
  <c r="AN96" i="1" s="1"/>
  <c r="AG98" i="1"/>
  <c r="AN98" i="1" s="1"/>
  <c r="J39" i="5"/>
  <c r="J39" i="2"/>
  <c r="AG95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<sst xmlns="http://schemas.openxmlformats.org/spreadsheetml/2006/main" count="3622" uniqueCount="859">
  <si>
    <t>Export Komplet</t>
  </si>
  <si>
    <t/>
  </si>
  <si>
    <t>2.0</t>
  </si>
  <si>
    <t>False</t>
  </si>
  <si>
    <t>{66a81bd4-664e-489a-9f16-c43bd79512ee}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</si>
  <si>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</si>
  <si>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</si>
  <si>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</si>
  <si>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</si>
  <si>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</si>
  <si>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</si>
  <si>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</si>
  <si>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</si>
  <si>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</si>
  <si>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1932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</si>
  <si>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</si>
  <si>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</si>
  <si>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Změna topného média - č. akce SM/20/303</t>
  </si>
  <si>
    <t>KSO:</t>
  </si>
  <si>
    <t>CC-CZ:</t>
  </si>
  <si>
    <t>Místo:</t>
  </si>
  <si>
    <t>Českých bratří 141, 517 43 Potštejn</t>
  </si>
  <si>
    <t>Datum:</t>
  </si>
  <si>
    <t>19. 2. 2020</t>
  </si>
  <si>
    <t>Zadavatel:</t>
  </si>
  <si>
    <t>IČ:</t>
  </si>
  <si>
    <t>60884681</t>
  </si>
  <si>
    <t>Dětský domov, Potštejn, Českých bratří 141</t>
  </si>
  <si>
    <t>DIČ:</t>
  </si>
  <si>
    <t>Uchazeč:</t>
  </si>
  <si>
    <t>Vyplň údaj</t>
  </si>
  <si>
    <t>Projektant:</t>
  </si>
  <si>
    <t>63217031</t>
  </si>
  <si>
    <t>Ingplan s.r.o, Velká Jesenice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</si>
  <si>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</si>
  <si>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</si>
  <si>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</si>
  <si>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</si>
  <si>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</si>
  <si>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</si>
  <si>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</si>
  <si>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</si>
  <si>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</si>
  <si>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</si>
  <si>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</si>
  <si>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</si>
  <si>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</si>
  <si>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</si>
  <si>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</si>
  <si>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</si>
  <si>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</si>
  <si>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</si>
  <si>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</si>
  <si>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</si>
  <si>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</si>
  <si>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</si>
  <si>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</si>
  <si>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</si>
  <si>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</si>
  <si>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</si>
  <si>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</si>
  <si>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</si>
  <si>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</si>
  <si>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</si>
  <si>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</si>
  <si>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</si>
  <si>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</si>
  <si>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</si>
  <si>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</si>
  <si>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</si>
  <si>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</si>
  <si>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</si>
  <si>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</si>
  <si>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</si>
  <si>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</si>
  <si>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</si>
  <si>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</si>
  <si>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</si>
  <si>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</si>
  <si>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</si>
  <si>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</si>
  <si>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</si>
  <si>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</si>
  <si>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Hlavní budova</t>
  </si>
  <si>
    <t>STA</t>
  </si>
  <si>
    <t>1</t>
  </si>
  <si>
    <t>{def417a5-879c-4b15-9010-fe049cedfeef}</t>
  </si>
  <si>
    <t>2</t>
  </si>
  <si>
    <t>02</t>
  </si>
  <si>
    <t>Vedlejší budova</t>
  </si>
  <si>
    <t>{df47e2d6-527d-4e16-b61c-b68f60b86ab4}</t>
  </si>
  <si>
    <t>03</t>
  </si>
  <si>
    <t>Plynovodní přípojka</t>
  </si>
  <si>
    <t>{8f5066c5-d988-4b1e-9ff6-139c6aec2e57}</t>
  </si>
  <si>
    <t>04</t>
  </si>
  <si>
    <t>Vedlejší rozpočtové náklady</t>
  </si>
  <si>
    <t>{c604f043-72d8-4a9e-bbc2-1959aabe8ad6}</t>
  </si>
  <si>
    <t>KRYCÍ LIST SOUPISU PRACÍ</t>
  </si>
  <si>
    <t>Objekt:</t>
  </si>
  <si>
    <t>01 - Hlavní budova</t>
  </si>
  <si>
    <t>Ingplan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</si>
  <si>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</si>
  <si>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</si>
  <si>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</si>
  <si>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</si>
  <si>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</si>
  <si>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</si>
  <si>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</si>
  <si>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</si>
  <si>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</si>
  <si>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</si>
  <si>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</si>
  <si>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</si>
  <si>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</si>
  <si>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</si>
  <si>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</si>
  <si>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</si>
  <si>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</si>
  <si>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</si>
  <si>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</si>
  <si>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</si>
  <si>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795 - Lokální vytápění</t>
  </si>
  <si>
    <t>M - Práce a dodávky M</t>
  </si>
  <si>
    <t>HZS - Hodinové zúčtovací sazby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</si>
  <si>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</si>
  <si>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</si>
  <si>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</si>
  <si>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</si>
  <si>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</si>
  <si>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</si>
  <si>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</si>
  <si>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</si>
  <si>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</si>
  <si>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</si>
  <si>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</si>
  <si>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</si>
  <si>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</si>
  <si>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</si>
  <si>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</si>
  <si>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</si>
  <si>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</si>
  <si>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</si>
  <si>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</si>
  <si>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</si>
  <si>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66</t>
  </si>
  <si>
    <t>K</t>
  </si>
  <si>
    <t>642945111</t>
  </si>
  <si>
    <t>Osazování protipožárních nebo protiplynových zárubní dveří jednokřídlových do 2,5 m2</t>
  </si>
  <si>
    <t>kus</t>
  </si>
  <si>
    <t>4</t>
  </si>
  <si>
    <t>-796014143</t>
  </si>
  <si>
    <t>PSV</t>
  </si>
  <si>
    <t>Práce a dodávky PSV</t>
  </si>
  <si>
    <t>721</t>
  </si>
  <si>
    <t>Zdravotechnika - vnitřní kanalizace</t>
  </si>
  <si>
    <t>132</t>
  </si>
  <si>
    <t>721174042</t>
  </si>
  <si>
    <t>Potrubí kanalizační z PP připojovací DN 40</t>
  </si>
  <si>
    <t>m</t>
  </si>
  <si>
    <t>16</t>
  </si>
  <si>
    <t>-1111369644</t>
  </si>
  <si>
    <t>133</t>
  </si>
  <si>
    <t>721194104</t>
  </si>
  <si>
    <t>Vyvedení a upevnění odpadních výpustek DN 40</t>
  </si>
  <si>
    <t>1435138322</t>
  </si>
  <si>
    <t>134</t>
  </si>
  <si>
    <t>721290821</t>
  </si>
  <si>
    <t>Přemístění vnitrostaveništní demontovaných hmot vnitřní kanalizace v objektech výšky do 6 m</t>
  </si>
  <si>
    <t>t</t>
  </si>
  <si>
    <t>335935205</t>
  </si>
  <si>
    <t>135</t>
  </si>
  <si>
    <t>99899001X</t>
  </si>
  <si>
    <t>Sifon HL21</t>
  </si>
  <si>
    <t>-514440916</t>
  </si>
  <si>
    <t>136</t>
  </si>
  <si>
    <t>99899003x</t>
  </si>
  <si>
    <t>Ostatní přepojovací práce na vnitřní kanalizaci (fakturace dle skutečnosti)</t>
  </si>
  <si>
    <t>h</t>
  </si>
  <si>
    <t>-1658166146</t>
  </si>
  <si>
    <t>722</t>
  </si>
  <si>
    <t>Zdravotechnika - vnitřní vodovod</t>
  </si>
  <si>
    <t>137</t>
  </si>
  <si>
    <t>722174022</t>
  </si>
  <si>
    <t>Potrubí vodovodní plastové PPR svar polyfuze PN 20 D 20 x 3,4 mm</t>
  </si>
  <si>
    <t>1303475483</t>
  </si>
  <si>
    <t>138</t>
  </si>
  <si>
    <t>722174023</t>
  </si>
  <si>
    <t>Potrubí vodovodní plastové PPR svar polyfuze PN 20 D 25 x 4,2 mm</t>
  </si>
  <si>
    <t>1504509231</t>
  </si>
  <si>
    <t>139</t>
  </si>
  <si>
    <t>722174024</t>
  </si>
  <si>
    <t>Potrubí z plastových trubek z polypropylenu (PPR) svařovaných polyfuzně PN 20 (SDR 6) D 32 x 5,4</t>
  </si>
  <si>
    <t>-440932555</t>
  </si>
  <si>
    <t>140</t>
  </si>
  <si>
    <t>722174025</t>
  </si>
  <si>
    <t>Potrubí vodovodní plastové PPR svar polyfuze PN 20 D 40 x 6,7 mm</t>
  </si>
  <si>
    <t>1305051358</t>
  </si>
  <si>
    <t>141</t>
  </si>
  <si>
    <t>722181231</t>
  </si>
  <si>
    <t>Ochrana vodovodního potrubí přilepenými termoizolačními trubicemi z PE tl do 13 mm DN do 22 mm</t>
  </si>
  <si>
    <t>-628927713</t>
  </si>
  <si>
    <t>142</t>
  </si>
  <si>
    <t>722181232</t>
  </si>
  <si>
    <t>Ochrana vodovodního potrubí přilepenými termoizolačními trubicemi z PE tl do 13 mm DN do 45 mm</t>
  </si>
  <si>
    <t>411612523</t>
  </si>
  <si>
    <t>143</t>
  </si>
  <si>
    <t>722290226</t>
  </si>
  <si>
    <t>Zkouška těsnosti vodovodního potrubí závitového do DN 50</t>
  </si>
  <si>
    <t>495151268</t>
  </si>
  <si>
    <t>144</t>
  </si>
  <si>
    <t>722290821</t>
  </si>
  <si>
    <t>Přemístění vnitrostaveništní demontovaných hmot pro vnitřní vodovod v objektech výšky do 6 m</t>
  </si>
  <si>
    <t>693513845</t>
  </si>
  <si>
    <t>145</t>
  </si>
  <si>
    <t>99872001x</t>
  </si>
  <si>
    <t>Zednické přípomoce pro vnitřní vodovod (10% z ceny vnitřního vodovodu)</t>
  </si>
  <si>
    <t>soubor</t>
  </si>
  <si>
    <t>1342627293</t>
  </si>
  <si>
    <t>146</t>
  </si>
  <si>
    <t>99872002x</t>
  </si>
  <si>
    <t>Ostatní přepojovací práce na vnitřním vodovodu (fakturace podle skutečnosti)</t>
  </si>
  <si>
    <t>-1263828425</t>
  </si>
  <si>
    <t>147</t>
  </si>
  <si>
    <t>998722101</t>
  </si>
  <si>
    <t>Přesun hmot tonážní pro vnitřní vodovod v objektech v do 6 m</t>
  </si>
  <si>
    <t>1470237658</t>
  </si>
  <si>
    <t>723</t>
  </si>
  <si>
    <t>Zdravotechnika - vnitřní plynovod</t>
  </si>
  <si>
    <t>64</t>
  </si>
  <si>
    <t>723181024</t>
  </si>
  <si>
    <t>Potrubí měděné tvrdé spojované lisováním DN 25 ZTI</t>
  </si>
  <si>
    <t>-596382740</t>
  </si>
  <si>
    <t>65</t>
  </si>
  <si>
    <t>723181026</t>
  </si>
  <si>
    <t>Potrubí měděné tvrdé spojované lisováním DN 40 ZTI</t>
  </si>
  <si>
    <t>-342531524</t>
  </si>
  <si>
    <t>34</t>
  </si>
  <si>
    <t>723190254</t>
  </si>
  <si>
    <t>Výpustky plynovodní vedení a upevnění do DN 50</t>
  </si>
  <si>
    <t>1098697246</t>
  </si>
  <si>
    <t>35</t>
  </si>
  <si>
    <t>723230124</t>
  </si>
  <si>
    <t>Pojistná vsuvka G 1 FM s protipožární armaturou a vnitřním a vnějším závitem</t>
  </si>
  <si>
    <t>40008801</t>
  </si>
  <si>
    <t>36</t>
  </si>
  <si>
    <t>998723101</t>
  </si>
  <si>
    <t>Přesun hmot tonážní pro vnitřní plynovod v objektech v do 6 m</t>
  </si>
  <si>
    <t>1957390223</t>
  </si>
  <si>
    <t>725</t>
  </si>
  <si>
    <t>Zdravotechnika - zařizovací předměty</t>
  </si>
  <si>
    <t>166</t>
  </si>
  <si>
    <t>725530826</t>
  </si>
  <si>
    <t>Demontáž ohřívač elektrický akumulační do 800 litrů</t>
  </si>
  <si>
    <t>-1136701500</t>
  </si>
  <si>
    <t>731</t>
  </si>
  <si>
    <t>Ústřední vytápění - kotelny</t>
  </si>
  <si>
    <t>37</t>
  </si>
  <si>
    <t>0010027033</t>
  </si>
  <si>
    <t xml:space="preserve">Sestava závěsný na plyn kondenzační o výkonu 9,7-48,7 kW pro vytápění, instalační sada, servisní sada 48/65 kW </t>
  </si>
  <si>
    <t>1828809754</t>
  </si>
  <si>
    <t>VV</t>
  </si>
  <si>
    <t>"Instalační sada servisní sada 48/65kW, VRC 700, VR 32/3 " 1</t>
  </si>
  <si>
    <t>38</t>
  </si>
  <si>
    <t>0020042761</t>
  </si>
  <si>
    <t>Základní připojovací sada pro 2 kotle (S1)</t>
  </si>
  <si>
    <t>1090091831</t>
  </si>
  <si>
    <t>39</t>
  </si>
  <si>
    <t xml:space="preserve">0020042762 </t>
  </si>
  <si>
    <t>Základní připojovací sada pro připojení</t>
  </si>
  <si>
    <t>-654179062</t>
  </si>
  <si>
    <t>40</t>
  </si>
  <si>
    <t>0020042769</t>
  </si>
  <si>
    <t>Prodlužující kus odkouření. 1,0 m, Ø 130</t>
  </si>
  <si>
    <t>2034457705</t>
  </si>
  <si>
    <t>41</t>
  </si>
  <si>
    <t>0020042770</t>
  </si>
  <si>
    <t>Prodlužující kus odkouření. 2,0 m, Ø 130</t>
  </si>
  <si>
    <t>-1131502269</t>
  </si>
  <si>
    <t>42</t>
  </si>
  <si>
    <t>0020147470</t>
  </si>
  <si>
    <t>Připojovací adaptér Ø 80/80mm pro kotle</t>
  </si>
  <si>
    <t>-428341749</t>
  </si>
  <si>
    <t>28</t>
  </si>
  <si>
    <t>0020183764</t>
  </si>
  <si>
    <t xml:space="preserve">Sada nabíjecího čerpadla pro zásobník </t>
  </si>
  <si>
    <t>kuus</t>
  </si>
  <si>
    <t>-1590979991</t>
  </si>
  <si>
    <t>43</t>
  </si>
  <si>
    <t>0020184844</t>
  </si>
  <si>
    <t>VR 70 - směšovací modul pro pro druhý topný okruh</t>
  </si>
  <si>
    <t>-65866061</t>
  </si>
  <si>
    <t>27</t>
  </si>
  <si>
    <t>731001</t>
  </si>
  <si>
    <t>Nerezový izolovaný komín 150 mm vč. montáže</t>
  </si>
  <si>
    <t>-2041199774</t>
  </si>
  <si>
    <t>165</t>
  </si>
  <si>
    <t>73101054</t>
  </si>
  <si>
    <t>Pokojový termostat</t>
  </si>
  <si>
    <t>404304304</t>
  </si>
  <si>
    <t>44</t>
  </si>
  <si>
    <t>731244494</t>
  </si>
  <si>
    <t>Montáž kotle ocelového závěsného na plyn kondenzačního o výkonu do 50 kW</t>
  </si>
  <si>
    <t>145511381</t>
  </si>
  <si>
    <t>45</t>
  </si>
  <si>
    <t>731341150</t>
  </si>
  <si>
    <t>Hadice napouštěcí pryžové D 25/35</t>
  </si>
  <si>
    <t>-1032902884</t>
  </si>
  <si>
    <t>25</t>
  </si>
  <si>
    <t>998731101</t>
  </si>
  <si>
    <t>Přesun hmot tonážní pro kotelny v objektech v do 6 m</t>
  </si>
  <si>
    <t>-18118612</t>
  </si>
  <si>
    <t>46</t>
  </si>
  <si>
    <t>731004</t>
  </si>
  <si>
    <t xml:space="preserve">Přívod spalovacího vzduchu </t>
  </si>
  <si>
    <t>-1697652011</t>
  </si>
  <si>
    <t>732</t>
  </si>
  <si>
    <t>Ústřední vytápění - strojovny</t>
  </si>
  <si>
    <t>148</t>
  </si>
  <si>
    <t>722224116</t>
  </si>
  <si>
    <t>Kohout plnicí nebo vypouštěcí G 3/4 PN 10 s jedním závitem</t>
  </si>
  <si>
    <t>218043692</t>
  </si>
  <si>
    <t>149</t>
  </si>
  <si>
    <t>722231073</t>
  </si>
  <si>
    <t>Ventil zpětný mosazný G 3/4 PN 10 do 110°C se dvěma závity</t>
  </si>
  <si>
    <t>-1914734590</t>
  </si>
  <si>
    <t>150</t>
  </si>
  <si>
    <t>722231142</t>
  </si>
  <si>
    <t>Ventil závitový pojistný rohový G 3/4</t>
  </si>
  <si>
    <t>-1026699052</t>
  </si>
  <si>
    <t>151</t>
  </si>
  <si>
    <t>722232044</t>
  </si>
  <si>
    <t>Kohout kulový přímý G 3/4 PN 42 do 185°C vnitřní závit</t>
  </si>
  <si>
    <t>288847197</t>
  </si>
  <si>
    <t>152</t>
  </si>
  <si>
    <t>722232046</t>
  </si>
  <si>
    <t>Kohout kulový přímý G 5/4 PN 42 do 185°C vnitřní závit</t>
  </si>
  <si>
    <t>1839155449</t>
  </si>
  <si>
    <t>153</t>
  </si>
  <si>
    <t>722234265</t>
  </si>
  <si>
    <t>Filtr mosazný G 1 PN 16 do 120°C s 2x vnitřním závitem</t>
  </si>
  <si>
    <t>-1680920505</t>
  </si>
  <si>
    <t>63</t>
  </si>
  <si>
    <t>73201</t>
  </si>
  <si>
    <t>Izolace rozdělovače a pootrubí v kotelně</t>
  </si>
  <si>
    <t>-1747582472</t>
  </si>
  <si>
    <t>50</t>
  </si>
  <si>
    <t>732112225</t>
  </si>
  <si>
    <t>Rozdělovač sdružený hydraulický DN 50 závitový</t>
  </si>
  <si>
    <t>-629012014</t>
  </si>
  <si>
    <t>51</t>
  </si>
  <si>
    <t>732113103</t>
  </si>
  <si>
    <t>Vyrovnávač dynamických tlaků DN 65 PN 6 hydraulický přírubový</t>
  </si>
  <si>
    <t>666420639</t>
  </si>
  <si>
    <t>52</t>
  </si>
  <si>
    <t>732199100</t>
  </si>
  <si>
    <t>Montáž orientačních štítků</t>
  </si>
  <si>
    <t>-31578015</t>
  </si>
  <si>
    <t>154</t>
  </si>
  <si>
    <t>732211123</t>
  </si>
  <si>
    <t>Ohřívač stacionární zásobníkový s jedním výměníkem PN 1,0/1,6 o objemu 485 l v.pl. 1,90 m2</t>
  </si>
  <si>
    <t>243992027</t>
  </si>
  <si>
    <t>155</t>
  </si>
  <si>
    <t>732331615</t>
  </si>
  <si>
    <t>Expanzní nádoba Refix DD 33/10 průtočná</t>
  </si>
  <si>
    <t>-1762161585</t>
  </si>
  <si>
    <t>53</t>
  </si>
  <si>
    <t>732331617</t>
  </si>
  <si>
    <t>Nádoba tlaková expanzní s membránou závitové připojení PN 0,6 o objemu 80 l</t>
  </si>
  <si>
    <t>-1116800891</t>
  </si>
  <si>
    <t>156</t>
  </si>
  <si>
    <t>732331778</t>
  </si>
  <si>
    <t>Příslušenství k expanzním nádobám bezpečnostní uzávěr G 1 k měření tlaku</t>
  </si>
  <si>
    <t>66989277</t>
  </si>
  <si>
    <t>157</t>
  </si>
  <si>
    <t>732421213</t>
  </si>
  <si>
    <t>Čerpadlo teplovodní mokroběžné závitové cirkulační DN 25 výtlak do 6,0 m průtok 3,0 m3/h pro TUV</t>
  </si>
  <si>
    <t>-1420537158</t>
  </si>
  <si>
    <t>77</t>
  </si>
  <si>
    <t>732421419</t>
  </si>
  <si>
    <t>Čerpadlo elektronické teplovodní mokroběžné závitové oběhové DN 25 výtlak do 8,0 m průtok 4,0 m3/h pro vytápění</t>
  </si>
  <si>
    <t>-1283462596</t>
  </si>
  <si>
    <t>158</t>
  </si>
  <si>
    <t>734411123</t>
  </si>
  <si>
    <t>Teploměr technický s pevným stonkem a jímkou zadní připojení průměr 100 mm délky 50 mm</t>
  </si>
  <si>
    <t>-1442214838</t>
  </si>
  <si>
    <t>159</t>
  </si>
  <si>
    <t>734421102</t>
  </si>
  <si>
    <t>Tlakoměr s pevným stonkem a zpětnou klapkou tlak 0-16 bar průměr 63 mm spodní připojení</t>
  </si>
  <si>
    <t>688757786</t>
  </si>
  <si>
    <t>55</t>
  </si>
  <si>
    <t>998732101</t>
  </si>
  <si>
    <t>Přesun hmot tonážní pro strojovny v objektech v do 6 m</t>
  </si>
  <si>
    <t>-957474132</t>
  </si>
  <si>
    <t>733</t>
  </si>
  <si>
    <t>Ústřední vytápění - rozvodné potrubí</t>
  </si>
  <si>
    <t>62</t>
  </si>
  <si>
    <t xml:space="preserve">Soklová krycí lišta potrubí bilá </t>
  </si>
  <si>
    <t>691019955</t>
  </si>
  <si>
    <t>14</t>
  </si>
  <si>
    <t>733223301</t>
  </si>
  <si>
    <t>Potrubí měděné tvrdé spojované lisováním DN 12 ÚT</t>
  </si>
  <si>
    <t>-1232473979</t>
  </si>
  <si>
    <t>18</t>
  </si>
  <si>
    <t>733291101</t>
  </si>
  <si>
    <t>Zkouška těsnosti potrubí měděné do D 35x1,5</t>
  </si>
  <si>
    <t>1496274109</t>
  </si>
  <si>
    <t>23</t>
  </si>
  <si>
    <t>733811252</t>
  </si>
  <si>
    <t>Ochrana potrubí ústředního vytápění termoizolačními trubicemi z PE tl do 25 mm DN do 45 mm</t>
  </si>
  <si>
    <t>1137596213</t>
  </si>
  <si>
    <t>20</t>
  </si>
  <si>
    <t>998733101</t>
  </si>
  <si>
    <t>Přesun hmot tonážní pro rozvody potrubí v objektech v do 6 m</t>
  </si>
  <si>
    <t>2083519419</t>
  </si>
  <si>
    <t>13</t>
  </si>
  <si>
    <t>733223302</t>
  </si>
  <si>
    <t>Potrubí měděné tvrdé spojované lisováním DN 15 ÚT</t>
  </si>
  <si>
    <t>-2010173505</t>
  </si>
  <si>
    <t>733223303</t>
  </si>
  <si>
    <t>Potrubí měděné tvrdé spojované lisováním DN 20 ÚT</t>
  </si>
  <si>
    <t>1366680764</t>
  </si>
  <si>
    <t>733223304</t>
  </si>
  <si>
    <t>Potrubí měděné tvrdé spojované lisováním DN 25 ÚT</t>
  </si>
  <si>
    <t>1334905319</t>
  </si>
  <si>
    <t>17</t>
  </si>
  <si>
    <t>733223305</t>
  </si>
  <si>
    <t>Potrubí měděné tvrdé spojované lisováním DN 32 ÚT</t>
  </si>
  <si>
    <t>512269538</t>
  </si>
  <si>
    <t>734</t>
  </si>
  <si>
    <t>Ústřední vytápění - armatury</t>
  </si>
  <si>
    <t>90</t>
  </si>
  <si>
    <t>2201-15.351</t>
  </si>
  <si>
    <t>Svěrné šroubení pro měděné  trubky a opěrná pozdra</t>
  </si>
  <si>
    <t>-864631804</t>
  </si>
  <si>
    <t>85</t>
  </si>
  <si>
    <t>734242415</t>
  </si>
  <si>
    <t>Ventil závitový zpětný přímý G 5/4 PN 16 do 110°C</t>
  </si>
  <si>
    <t>-1940499294</t>
  </si>
  <si>
    <t>87</t>
  </si>
  <si>
    <t>734254x</t>
  </si>
  <si>
    <t>Demineralizační filtr - pro plnění topných systémů - 1"; včetně náplně *AF*</t>
  </si>
  <si>
    <t>279458758</t>
  </si>
  <si>
    <t>82</t>
  </si>
  <si>
    <t>734291123</t>
  </si>
  <si>
    <t>Kohout plnící a vypouštěcí G 1/2 PN 10 do 90°C závitový</t>
  </si>
  <si>
    <t>564593332</t>
  </si>
  <si>
    <t>83</t>
  </si>
  <si>
    <t>734291245</t>
  </si>
  <si>
    <t>Filtr závitový přímý G 1 1/4 PN 16 do 130°C s vnitřními závity</t>
  </si>
  <si>
    <t>1370855588</t>
  </si>
  <si>
    <t>86</t>
  </si>
  <si>
    <t>734292713</t>
  </si>
  <si>
    <t>Kohout kulový přímý G 1/2 PN 42 do 185°C vnitřní závit</t>
  </si>
  <si>
    <t>-1003755080</t>
  </si>
  <si>
    <t>88</t>
  </si>
  <si>
    <t>734292715</t>
  </si>
  <si>
    <t>Kohout kulový přímý G 1 PN 42 do 185°C vnitřní závit</t>
  </si>
  <si>
    <t>152695269</t>
  </si>
  <si>
    <t>84</t>
  </si>
  <si>
    <t>734292716</t>
  </si>
  <si>
    <t>Kohout kulový přímý G 1 1/4 PN 42 do 185°C vnitřní závit</t>
  </si>
  <si>
    <t>-1512043020</t>
  </si>
  <si>
    <t>81</t>
  </si>
  <si>
    <t>734295022</t>
  </si>
  <si>
    <t>Směšovací armatura závitová trojcestná DN 25 se servomotorem</t>
  </si>
  <si>
    <t>-258311496</t>
  </si>
  <si>
    <t>80</t>
  </si>
  <si>
    <t>734411102</t>
  </si>
  <si>
    <t>Teploměr technický s pevným stonkem a jímkou zadní připojení průměr 63 mm délky 75 mm</t>
  </si>
  <si>
    <t>463409621</t>
  </si>
  <si>
    <t>79</t>
  </si>
  <si>
    <t>734421112</t>
  </si>
  <si>
    <t>Tlakoměr s pevným stonkem a zpětnou klapkou tlak 0-16 bar průměr 63 mm zadní připojení</t>
  </si>
  <si>
    <t>2087850749</t>
  </si>
  <si>
    <t>78</t>
  </si>
  <si>
    <t>734424101</t>
  </si>
  <si>
    <t>Kondenzační smyčka k přivaření zahnutá PN 250 do 300°C</t>
  </si>
  <si>
    <t>-58516447</t>
  </si>
  <si>
    <t>89</t>
  </si>
  <si>
    <t>73442678x</t>
  </si>
  <si>
    <t xml:space="preserve">NAbijeci sestava pro zásobník TV vč. čerpadla a MaR </t>
  </si>
  <si>
    <t>-754644809</t>
  </si>
  <si>
    <t>26</t>
  </si>
  <si>
    <t>998734101</t>
  </si>
  <si>
    <t>Přesun hmot tonážní pro armatury v objektech v do 6 m</t>
  </si>
  <si>
    <t>-1992298354</t>
  </si>
  <si>
    <t>22</t>
  </si>
  <si>
    <t>734261417</t>
  </si>
  <si>
    <t>Šroubení regulační radiátorové rohové G 1/2 s vypouštěním</t>
  </si>
  <si>
    <t>-126005572</t>
  </si>
  <si>
    <t>734221682</t>
  </si>
  <si>
    <t>Termostatická hlavice kapalinová PN 10 do 110°C otopných těles VK</t>
  </si>
  <si>
    <t>165536194</t>
  </si>
  <si>
    <t>735</t>
  </si>
  <si>
    <t>Ústřední vytápění - otopná tělesa</t>
  </si>
  <si>
    <t>735152575</t>
  </si>
  <si>
    <t>Otopné těleso panelové VK dvoudeskové 2 přídavné přestupní plochy výška/délka 600/800mm výkon 1343 W</t>
  </si>
  <si>
    <t>-976092144</t>
  </si>
  <si>
    <t>735152577</t>
  </si>
  <si>
    <t>Otopné těleso panelové VK dvoudeskové 2 přídavné přestupní plochy výška/délka 600/1000mm výkon 1679W</t>
  </si>
  <si>
    <t>-1643773771</t>
  </si>
  <si>
    <t>3</t>
  </si>
  <si>
    <t>735152579</t>
  </si>
  <si>
    <t>Otopné těleso panelové VK dvoudeskové 2 přídavné přestupní plochy výška/délka 600/1200mm výkon 2015W</t>
  </si>
  <si>
    <t>1348508574</t>
  </si>
  <si>
    <t>735152580</t>
  </si>
  <si>
    <t>Otopné těleso panelové VK dvoudeskové 2 přídavné přestupní plochy výška/délka 600/1400mm výkon 2351W</t>
  </si>
  <si>
    <t>1907690718</t>
  </si>
  <si>
    <t>5</t>
  </si>
  <si>
    <t>735152581</t>
  </si>
  <si>
    <t>Otopné těleso panelové VK dvoudeskové 2 přídavné přestupní plochy výška/délka 600/1600mm výkon 2686W</t>
  </si>
  <si>
    <t>-2002293168</t>
  </si>
  <si>
    <t>735152582</t>
  </si>
  <si>
    <t>Otopné těleso panelové VK dvoudeskové 2 přídavné přestupní plochy výška/délka 600/1800mm výkon 3022W</t>
  </si>
  <si>
    <t>173149305</t>
  </si>
  <si>
    <t>7</t>
  </si>
  <si>
    <t>735152583</t>
  </si>
  <si>
    <t>Otopné těleso panelové VK dvoudeskové 2 přídavné přestupní plochy výška/délka 600/2000mm výkon 3358W</t>
  </si>
  <si>
    <t>-2135422176</t>
  </si>
  <si>
    <t>8</t>
  </si>
  <si>
    <t>735152595</t>
  </si>
  <si>
    <t>Otopné těleso panelové VK dvoudeskové 2 přídavné přestupní plochy výška/délka 900/800mm výkon 1850 W</t>
  </si>
  <si>
    <t>895467281</t>
  </si>
  <si>
    <t>9</t>
  </si>
  <si>
    <t>735152681</t>
  </si>
  <si>
    <t>Otopné těleso panelové VK třídeskové 3 přídavné přestupní plochy výška/délka 600/1600mm výkon 3850 W</t>
  </si>
  <si>
    <t>-153828840</t>
  </si>
  <si>
    <t>10</t>
  </si>
  <si>
    <t>735152683</t>
  </si>
  <si>
    <t>Otopné těleso panelové VK třídeskové 3 přídavné přestupní plochy výška/délka 600/2000mm výkon 4812 W</t>
  </si>
  <si>
    <t>-615792398</t>
  </si>
  <si>
    <t>11</t>
  </si>
  <si>
    <t>735164273</t>
  </si>
  <si>
    <t>Otopné těleso trubkové elektrické přímotopné výška/délka 1810/750 mm</t>
  </si>
  <si>
    <t>588831413</t>
  </si>
  <si>
    <t>12</t>
  </si>
  <si>
    <t>998735101</t>
  </si>
  <si>
    <t>Přesun hmot tonážní pro otopná tělesa v objektech v do 6 m</t>
  </si>
  <si>
    <t>548255783</t>
  </si>
  <si>
    <t>741</t>
  </si>
  <si>
    <t>Elektroinstalace - silnoproud</t>
  </si>
  <si>
    <t>115</t>
  </si>
  <si>
    <t>741120201</t>
  </si>
  <si>
    <t>Montáž vodič Cu izolovaný plný a laněný s PVC pláštěm žíla 1,5-16 mm2 volně (CY, CHAH-R(V))</t>
  </si>
  <si>
    <t>-256674942</t>
  </si>
  <si>
    <t>" Pospojení vodivých částí vytápění- CY zelenožlutý 6mm2, topenářská svorka a páska Cu"</t>
  </si>
  <si>
    <t>"Práce- vysekání drážek"1</t>
  </si>
  <si>
    <t>"Spojovací mat. a zapojení rozvaděče"1</t>
  </si>
  <si>
    <t>116</t>
  </si>
  <si>
    <t>M</t>
  </si>
  <si>
    <t>35822111</t>
  </si>
  <si>
    <t>jistič 1pólový-charakteristika B 16A</t>
  </si>
  <si>
    <t>32</t>
  </si>
  <si>
    <t>-2146494594</t>
  </si>
  <si>
    <t>117</t>
  </si>
  <si>
    <t>35822107</t>
  </si>
  <si>
    <t>jistič 1pólový-charakteristika B 6A</t>
  </si>
  <si>
    <t>-761326192</t>
  </si>
  <si>
    <t>118</t>
  </si>
  <si>
    <t>34111036</t>
  </si>
  <si>
    <t>kabel silový s Cu jádrem 1 kV 3x2,5mm2</t>
  </si>
  <si>
    <t>99361140</t>
  </si>
  <si>
    <t>20*1,2 'Přepočtené koeficientem množství</t>
  </si>
  <si>
    <t>119</t>
  </si>
  <si>
    <t>741122016</t>
  </si>
  <si>
    <t>Montáž kabel Cu bez ukončení uložený pod omítku plný kulatý 3x2,5 až 6 mm2 (CYKY)</t>
  </si>
  <si>
    <t>-58235975</t>
  </si>
  <si>
    <t>120</t>
  </si>
  <si>
    <t>34111068</t>
  </si>
  <si>
    <t>kabel silový s Cu jádrem 1 kV 4x4mm2</t>
  </si>
  <si>
    <t>-274505827</t>
  </si>
  <si>
    <t>10*1,2 'Přepočtené koeficientem množství</t>
  </si>
  <si>
    <t>121</t>
  </si>
  <si>
    <t>741122211</t>
  </si>
  <si>
    <t>Montáž kabel Cu plný kulatý žíla 3x1,5 až 6 mm2 uložený volně (CYKY)</t>
  </si>
  <si>
    <t>173609245</t>
  </si>
  <si>
    <t>122</t>
  </si>
  <si>
    <t>741122221</t>
  </si>
  <si>
    <t>Montáž kabel Cu plný kulatý žíla 4x6 mm2 uložený volně (CYKY)</t>
  </si>
  <si>
    <t>1139896685</t>
  </si>
  <si>
    <t>"Přívod od akumulačních kamen v místnosti  k rozvaděči"10</t>
  </si>
  <si>
    <t>123</t>
  </si>
  <si>
    <t>741210001</t>
  </si>
  <si>
    <t>Montáž rozvodnice oceloplechová nebo plastová běžná do 20 kg</t>
  </si>
  <si>
    <t>1541990310</t>
  </si>
  <si>
    <t>124</t>
  </si>
  <si>
    <t>35713102</t>
  </si>
  <si>
    <t>rozvodnice nástěnná, neprůhledné dveře, 1 řada, šířka 14 modulárních jednotek</t>
  </si>
  <si>
    <t>-675090909</t>
  </si>
  <si>
    <t>"Podružný rozvaděč nástěnný – plné dveře, plastový , 12 modulů"1</t>
  </si>
  <si>
    <t>125</t>
  </si>
  <si>
    <t>741313001</t>
  </si>
  <si>
    <t>Montáž zásuvka (polo)zapuštěná bezšroubové připojení 2P+PE se zapojením vodičů</t>
  </si>
  <si>
    <t>-1415982571</t>
  </si>
  <si>
    <t>126</t>
  </si>
  <si>
    <t>35811077</t>
  </si>
  <si>
    <t>zásuvka nepropustná nástěnná 16A 220 V 3pólová</t>
  </si>
  <si>
    <t>-725770412</t>
  </si>
  <si>
    <t>127</t>
  </si>
  <si>
    <t>741320105</t>
  </si>
  <si>
    <t>Montáž jistič jednopólový nn do 25 A ve skříni</t>
  </si>
  <si>
    <t>544536717</t>
  </si>
  <si>
    <t>128</t>
  </si>
  <si>
    <t>741321013</t>
  </si>
  <si>
    <t>Montáž proudových chráničů dvoupólových nn do 63 A ve skříni</t>
  </si>
  <si>
    <t>1884189130</t>
  </si>
  <si>
    <t>129</t>
  </si>
  <si>
    <t>35889206</t>
  </si>
  <si>
    <t>chránič proudový 4pólový 25A pracovního proudu 0.03 A</t>
  </si>
  <si>
    <t>1174811003</t>
  </si>
  <si>
    <t>160</t>
  </si>
  <si>
    <t>74155559x</t>
  </si>
  <si>
    <t>Revize elektro</t>
  </si>
  <si>
    <t>-1297642025</t>
  </si>
  <si>
    <t>742</t>
  </si>
  <si>
    <t>Elektroinstalace - slaboproud</t>
  </si>
  <si>
    <t>130</t>
  </si>
  <si>
    <t>742121002</t>
  </si>
  <si>
    <t>Montáž MaR</t>
  </si>
  <si>
    <t>1724645846</t>
  </si>
  <si>
    <t>"Zařízení MaR je součástí dodávky výrobce kotle"1</t>
  </si>
  <si>
    <t>766</t>
  </si>
  <si>
    <t>Konstrukce truhlářské</t>
  </si>
  <si>
    <t>161</t>
  </si>
  <si>
    <t>766000001</t>
  </si>
  <si>
    <t>Stavěč křídla dveří</t>
  </si>
  <si>
    <t>2121451711</t>
  </si>
  <si>
    <t>162</t>
  </si>
  <si>
    <t>766000004</t>
  </si>
  <si>
    <t>Vložka zámku</t>
  </si>
  <si>
    <t>-1324583605</t>
  </si>
  <si>
    <t>163</t>
  </si>
  <si>
    <t>61160156x</t>
  </si>
  <si>
    <t>dveře dřevěné vnitřní hladké plné 1křídlé bez povrchových úprav ,600,700x1970mm HPL lamino</t>
  </si>
  <si>
    <t>-1023273847</t>
  </si>
  <si>
    <t>164</t>
  </si>
  <si>
    <t>56245605X</t>
  </si>
  <si>
    <t>mřížka větrací hranatá plast se žaluzií do dveří 477x70mm bílá</t>
  </si>
  <si>
    <t>-137510106</t>
  </si>
  <si>
    <t>67</t>
  </si>
  <si>
    <t>766660021</t>
  </si>
  <si>
    <t>Montáž dveřních křídel otvíravých jednokřídlových š do 0,8 m požárních do ocelové zárubně</t>
  </si>
  <si>
    <t>-537188964</t>
  </si>
  <si>
    <t>68</t>
  </si>
  <si>
    <t>61165332</t>
  </si>
  <si>
    <t>dveře vnitřní protipožární  1křídlé 800x1970mm</t>
  </si>
  <si>
    <t>-1000438323</t>
  </si>
  <si>
    <t>"včetně atestovaných zárubní"1</t>
  </si>
  <si>
    <t>795</t>
  </si>
  <si>
    <t>Lokální vytápění</t>
  </si>
  <si>
    <t>91</t>
  </si>
  <si>
    <t>795121812</t>
  </si>
  <si>
    <t xml:space="preserve">Odpojení a odebrání kachlových kamen, zaslepení přívodu el. energie. </t>
  </si>
  <si>
    <t>-932363101</t>
  </si>
  <si>
    <t>"dle skutečnosti, odprodej nebo likvidace bude dohodnuta s provozovatelem"18</t>
  </si>
  <si>
    <t>Práce a dodávky M</t>
  </si>
  <si>
    <t>HZS</t>
  </si>
  <si>
    <t>Hodinové zúčtovací sazby</t>
  </si>
  <si>
    <t>61</t>
  </si>
  <si>
    <t>HZS1291</t>
  </si>
  <si>
    <t>Hodinová zúčtovací sazba pomocný stavební dělník</t>
  </si>
  <si>
    <t>hod</t>
  </si>
  <si>
    <t>512</t>
  </si>
  <si>
    <t>-1175232742</t>
  </si>
  <si>
    <t>" pomocné práce"35</t>
  </si>
  <si>
    <t>60</t>
  </si>
  <si>
    <t>HZS1301</t>
  </si>
  <si>
    <t>Hodinová zúčtovací sazba zedník- přípomoce</t>
  </si>
  <si>
    <t>-2022164438</t>
  </si>
  <si>
    <t>VRN</t>
  </si>
  <si>
    <t>VRN9</t>
  </si>
  <si>
    <t>Ostatní náklady</t>
  </si>
  <si>
    <t>131</t>
  </si>
  <si>
    <t>092103001</t>
  </si>
  <si>
    <t>Náklady na topnou zkoušku</t>
  </si>
  <si>
    <t>1024</t>
  </si>
  <si>
    <t>1155599074</t>
  </si>
  <si>
    <t>56</t>
  </si>
  <si>
    <t>VRN01</t>
  </si>
  <si>
    <t>Plošina pro vybudování komína</t>
  </si>
  <si>
    <t>-445051182</t>
  </si>
  <si>
    <t>69</t>
  </si>
  <si>
    <t>44932112</t>
  </si>
  <si>
    <t>přístroj hasicí ruční práškový 34A</t>
  </si>
  <si>
    <t>-1621827514</t>
  </si>
  <si>
    <t>59</t>
  </si>
  <si>
    <t>VRN04</t>
  </si>
  <si>
    <t>Doprava zařízení</t>
  </si>
  <si>
    <t>-1275108930</t>
  </si>
  <si>
    <t>02 - Vedlejší budova</t>
  </si>
  <si>
    <t>721226511</t>
  </si>
  <si>
    <t>Zápachová uzávěrka podomítková pro odvod kondenzátu</t>
  </si>
  <si>
    <t>-360350742</t>
  </si>
  <si>
    <t>-1103701377</t>
  </si>
  <si>
    <t>"dopojení na stávající rozvody dle skutečnosti na stavbě"10</t>
  </si>
  <si>
    <t>291922303</t>
  </si>
  <si>
    <t>-1530942881</t>
  </si>
  <si>
    <t>722290234</t>
  </si>
  <si>
    <t>Proplach a dezinfekce vodovodního potrubí do DN 80</t>
  </si>
  <si>
    <t>368749964</t>
  </si>
  <si>
    <t>1661368595</t>
  </si>
  <si>
    <t>723181014</t>
  </si>
  <si>
    <t>Potrubí měděné polotvrdé spojované lisováním DN 25 ZTI</t>
  </si>
  <si>
    <t>836251295</t>
  </si>
  <si>
    <t>723230104</t>
  </si>
  <si>
    <t>Kulový uzávěr přímý PN 5 G 1 FF s protipožární armaturou a 2x vnitřním závitem</t>
  </si>
  <si>
    <t>1420427640</t>
  </si>
  <si>
    <t>-463669512</t>
  </si>
  <si>
    <t>Kondenzační závěsný kotel 3,4 ÷ 37,0 kW, s integrovaným zásobníkem nerez 55l vč. odvod spalin do komína a vyvlžkovaní komína pro kondenzační kotle. souossé potrubí</t>
  </si>
  <si>
    <t>471011295</t>
  </si>
  <si>
    <t>731/2</t>
  </si>
  <si>
    <t>úprava elektroinstalace pro plynový kotel</t>
  </si>
  <si>
    <t>743586989</t>
  </si>
  <si>
    <t>731100811</t>
  </si>
  <si>
    <t xml:space="preserve">Demontáž kotle litinového </t>
  </si>
  <si>
    <t>1638339600</t>
  </si>
  <si>
    <t>29</t>
  </si>
  <si>
    <t>256645263</t>
  </si>
  <si>
    <t>"dopojení naových OT dle skutečnosti na stavbě"20</t>
  </si>
  <si>
    <t>30</t>
  </si>
  <si>
    <t>2092508466</t>
  </si>
  <si>
    <t>"dopojení kotle"10</t>
  </si>
  <si>
    <t>-1190691430</t>
  </si>
  <si>
    <t>24</t>
  </si>
  <si>
    <t>734242414</t>
  </si>
  <si>
    <t>Ventil závitový zpětný přímý G 1 PN 16 do 110°C</t>
  </si>
  <si>
    <t>1939849794</t>
  </si>
  <si>
    <t>358609206</t>
  </si>
  <si>
    <t>-112184995</t>
  </si>
  <si>
    <t>735921186</t>
  </si>
  <si>
    <t>734291244</t>
  </si>
  <si>
    <t>Filtr závitový přímý G 1 PN 16 do 130°C s vnitřními závity</t>
  </si>
  <si>
    <t>1027994760</t>
  </si>
  <si>
    <t>612676366</t>
  </si>
  <si>
    <t>7345945x</t>
  </si>
  <si>
    <t>Filtr s magnetem TF1; připojení 3/4" před kotel</t>
  </si>
  <si>
    <t>767189539</t>
  </si>
  <si>
    <t>-140211654</t>
  </si>
  <si>
    <t>-122412707</t>
  </si>
  <si>
    <t>735151579</t>
  </si>
  <si>
    <t>Otopné těleso panelové dvoudeskové 2 přídavné přestupní plochy výška/délka 600/1200 mm výkon 2015 W</t>
  </si>
  <si>
    <t>-148920883</t>
  </si>
  <si>
    <t>"dle skutečnosti na stavbě"3</t>
  </si>
  <si>
    <t>19</t>
  </si>
  <si>
    <t>HZS2212</t>
  </si>
  <si>
    <t>Hodinová zúčtovací sazba instalatér odborný- REZERVA PRO NEPŘEDPOKLÁDANÉ  PRÁCE</t>
  </si>
  <si>
    <t>522669816</t>
  </si>
  <si>
    <t>"dle skutečnosti"20</t>
  </si>
  <si>
    <t>Součet</t>
  </si>
  <si>
    <t>044002000</t>
  </si>
  <si>
    <t>Revize plyn a Spalinové cesty</t>
  </si>
  <si>
    <t>-1423689025</t>
  </si>
  <si>
    <t>Náklady na zkušební provoz</t>
  </si>
  <si>
    <t>595391283</t>
  </si>
  <si>
    <t>03 - Plynovodní přípojka</t>
  </si>
  <si>
    <t xml:space="preserve">    8 - Trubní vedení</t>
  </si>
  <si>
    <t>Trubní vedení</t>
  </si>
  <si>
    <t>81452</t>
  </si>
  <si>
    <t>Zednické přípomoce- prostupy</t>
  </si>
  <si>
    <t>831468819</t>
  </si>
  <si>
    <t>866541</t>
  </si>
  <si>
    <t xml:space="preserve">Demontáž přístavku pro uhlí </t>
  </si>
  <si>
    <t>-528523320</t>
  </si>
  <si>
    <t>871211141</t>
  </si>
  <si>
    <t>Montáž potrubí z PE100 SDR 11 otevřený výkop svařovaných na tupo D 63 x 5,8 mm</t>
  </si>
  <si>
    <t>-2000442962</t>
  </si>
  <si>
    <t>28613598</t>
  </si>
  <si>
    <t>potrubí dvouvrstvé PE100 s 10% signalizační vrstvou SDR 11 63x5,8 dl 12m</t>
  </si>
  <si>
    <t>-928494779</t>
  </si>
  <si>
    <t>113106123</t>
  </si>
  <si>
    <t>Rozebrání dlažeb ze zámkových dlaždic komunikací pro pěší ručně</t>
  </si>
  <si>
    <t>m2</t>
  </si>
  <si>
    <t>840882532</t>
  </si>
  <si>
    <t>113107111</t>
  </si>
  <si>
    <t>Odstranění podkladu z kameniva těženého tl 100 mm ručně</t>
  </si>
  <si>
    <t>1151363698</t>
  </si>
  <si>
    <t>132201101</t>
  </si>
  <si>
    <t>Hloubení rýh š do 600 mm v hornině tř. 3 objemu do 100 m3</t>
  </si>
  <si>
    <t>m3</t>
  </si>
  <si>
    <t>-1458237306</t>
  </si>
  <si>
    <t>60*0,6*1</t>
  </si>
  <si>
    <t>132201109</t>
  </si>
  <si>
    <t>Příplatek za lepivost k hloubení rýh š do 600 mm v hornině tř. 3</t>
  </si>
  <si>
    <t>-540304902</t>
  </si>
  <si>
    <t>174101101</t>
  </si>
  <si>
    <t>Zásyp jam, šachet rýh nebo kolem objektů sypaninou se zhutněním</t>
  </si>
  <si>
    <t>-1190940697</t>
  </si>
  <si>
    <t>181151113</t>
  </si>
  <si>
    <t>Úprava zrnitosti ornice rozpojením balvanů tl vrstvy do 200 mm v hornině tř. 1 až 4 pl do 500 m2</t>
  </si>
  <si>
    <t>1646941671</t>
  </si>
  <si>
    <t>0,6*60</t>
  </si>
  <si>
    <t>181301103</t>
  </si>
  <si>
    <t>Rozprostření ornice tl vrstvy do 200 mm pl do 500 m2 v rovině nebo ve svahu do 1:5</t>
  </si>
  <si>
    <t>-1416173811</t>
  </si>
  <si>
    <t>181411131</t>
  </si>
  <si>
    <t>Založení parkového trávníku výsevem plochy do 1000 m2 v rovině a ve svahu do 1:5</t>
  </si>
  <si>
    <t>1457764422</t>
  </si>
  <si>
    <t>00572410</t>
  </si>
  <si>
    <t>osivo směs travní parková</t>
  </si>
  <si>
    <t>kg</t>
  </si>
  <si>
    <t>1292603879</t>
  </si>
  <si>
    <t>451571221</t>
  </si>
  <si>
    <t>Podklad pod dlažbu ze štěrkopísku tl do 100 mm</t>
  </si>
  <si>
    <t>768124784</t>
  </si>
  <si>
    <t>451572111</t>
  </si>
  <si>
    <t>Lože pod potrubí otevřený výkop z kameniva drobného těženého</t>
  </si>
  <si>
    <t>458603050</t>
  </si>
  <si>
    <t>0,6*60*0,3</t>
  </si>
  <si>
    <t>596211110</t>
  </si>
  <si>
    <t>Kladení zámkové dlažby komunikací pro pěší tl 60 mm skupiny A pl do 50 m2</t>
  </si>
  <si>
    <t>1593579558</t>
  </si>
  <si>
    <t>59245015</t>
  </si>
  <si>
    <t>dlažba zámková tvaru I 200x165x60mm přírodní</t>
  </si>
  <si>
    <t>-1900306695</t>
  </si>
  <si>
    <t>871171141</t>
  </si>
  <si>
    <t>Montáž potrubí z PE100 SDR 11 otevřený výkop svařovaných na tupo D 40 x 3,7 mm</t>
  </si>
  <si>
    <t>-1028124638</t>
  </si>
  <si>
    <t>28613596</t>
  </si>
  <si>
    <t>potrubí dvouvrstvé PE100 s 10% signalizační vrstvou SDR 11 40x3,7 dl 12m</t>
  </si>
  <si>
    <t>965722395</t>
  </si>
  <si>
    <t>GMR.500165</t>
  </si>
  <si>
    <t>regulátor tlaku zemního plynu Alz-6U/AB</t>
  </si>
  <si>
    <t>-1788634561</t>
  </si>
  <si>
    <t>012002000</t>
  </si>
  <si>
    <t>Geodetické práce</t>
  </si>
  <si>
    <t>…</t>
  </si>
  <si>
    <t>-1681328902</t>
  </si>
  <si>
    <t>043114000</t>
  </si>
  <si>
    <t>Zkoušky tlakové</t>
  </si>
  <si>
    <t>-262127438</t>
  </si>
  <si>
    <t>Revize</t>
  </si>
  <si>
    <t>-1058084370</t>
  </si>
  <si>
    <t>723231167</t>
  </si>
  <si>
    <t>Kohout kulový přímý G 2 PN 42 do 185°C plnoprůtokový vnitřní závit těžká řada</t>
  </si>
  <si>
    <t>491891820</t>
  </si>
  <si>
    <t>04 -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</si>
  <si>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</si>
  <si>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</si>
  <si>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</si>
  <si>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>VRN3</t>
  </si>
  <si>
    <t>Zařízení staveniště</t>
  </si>
  <si>
    <t>032803000</t>
  </si>
  <si>
    <t>Ostatní vybavení staveniště</t>
  </si>
  <si>
    <t>371780170</t>
  </si>
  <si>
    <t>"2,0 % ze ZRN"1</t>
  </si>
  <si>
    <t>VRN4</t>
  </si>
  <si>
    <t>Inženýrská činnost</t>
  </si>
  <si>
    <t>VRN02</t>
  </si>
  <si>
    <t>Dokumentace skutečného stavu</t>
  </si>
  <si>
    <t>-1880105362</t>
  </si>
  <si>
    <t>VRN03</t>
  </si>
  <si>
    <t xml:space="preserve">Dokumentace stavby (Stavební deník, předávací protokoly, prohlášení,...) </t>
  </si>
  <si>
    <t>779340906</t>
  </si>
  <si>
    <t>VRN5</t>
  </si>
  <si>
    <t>Finanční náklady</t>
  </si>
  <si>
    <t>052103000</t>
  </si>
  <si>
    <t>Rezerva investora</t>
  </si>
  <si>
    <t>-1022799965</t>
  </si>
  <si>
    <t>"rezerva na pokrytí nepředvídaných nákladů stavby výstavby, pro účely VŘ všichni uchazeči tuto položku ocení  částkou 120.000,- Kč bez DPH"1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</si>
</sst>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workbookViewId="0">
      <selection activeCell="E11" sqref="E11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30" t="s">
        <v>5</v>
      </c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1" t="s">
        <v>14</v>
      </c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R5" s="20"/>
      <c r="BE5" s="221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42" t="s">
        <v>17</v>
      </c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R6" s="20"/>
      <c r="BE6" s="222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2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2"/>
      <c r="BS8" s="17" t="s">
        <v>6</v>
      </c>
    </row>
    <row r="9" spans="1:74" s="1" customFormat="1" ht="14.4" customHeight="1">
      <c r="B9" s="20"/>
      <c r="AR9" s="20"/>
      <c r="BE9" s="222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22"/>
      <c r="BS10" s="17" t="s">
        <v>6</v>
      </c>
    </row>
    <row r="11" spans="1:74" s="1" customFormat="1" ht="18.45" customHeight="1">
      <c r="B11" s="20"/>
      <c r="E11" s="25" t="s">
        <v>27</v>
      </c>
      <c r="AK11" s="27" t="s">
        <v>28</v>
      </c>
      <c r="AN11" s="25" t="s">
        <v>1</v>
      </c>
      <c r="AR11" s="20"/>
      <c r="BE11" s="222"/>
      <c r="BS11" s="17" t="s">
        <v>6</v>
      </c>
    </row>
    <row r="12" spans="1:74" s="1" customFormat="1" ht="6.9" customHeight="1">
      <c r="B12" s="20"/>
      <c r="AR12" s="20"/>
      <c r="BE12" s="222"/>
      <c r="BS12" s="17" t="s">
        <v>6</v>
      </c>
    </row>
    <row r="13" spans="1:74" s="1" customFormat="1" ht="12" customHeight="1">
      <c r="B13" s="20"/>
      <c r="D13" s="27" t="s">
        <v>29</v>
      </c>
      <c r="AK13" s="27" t="s">
        <v>25</v>
      </c>
      <c r="AN13" s="29" t="s">
        <v>30</v>
      </c>
      <c r="AR13" s="20"/>
      <c r="BE13" s="222"/>
      <c r="BS13" s="17" t="s">
        <v>6</v>
      </c>
    </row>
    <row r="14" spans="1:74" ht="13.2">
      <c r="B14" s="20"/>
      <c r="E14" s="243" t="s">
        <v>30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7" t="s">
        <v>28</v>
      </c>
      <c r="AN14" s="29" t="s">
        <v>30</v>
      </c>
      <c r="AR14" s="20"/>
      <c r="BE14" s="222"/>
      <c r="BS14" s="17" t="s">
        <v>6</v>
      </c>
    </row>
    <row r="15" spans="1:74" s="1" customFormat="1" ht="6.9" customHeight="1">
      <c r="B15" s="20"/>
      <c r="AR15" s="20"/>
      <c r="BE15" s="222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25</v>
      </c>
      <c r="AN16" s="25" t="s">
        <v>32</v>
      </c>
      <c r="AR16" s="20"/>
      <c r="BE16" s="222"/>
      <c r="BS16" s="17" t="s">
        <v>3</v>
      </c>
    </row>
    <row r="17" spans="1:71" s="1" customFormat="1" ht="18.45" customHeight="1">
      <c r="B17" s="20"/>
      <c r="E17" s="25" t="s">
        <v>33</v>
      </c>
      <c r="AK17" s="27" t="s">
        <v>28</v>
      </c>
      <c r="AN17" s="25" t="s">
        <v>1</v>
      </c>
      <c r="AR17" s="20"/>
      <c r="BE17" s="222"/>
      <c r="BS17" s="17" t="s">
        <v>34</v>
      </c>
    </row>
    <row r="18" spans="1:71" s="1" customFormat="1" ht="6.9" customHeight="1">
      <c r="B18" s="20"/>
      <c r="AR18" s="20"/>
      <c r="BE18" s="222"/>
      <c r="BS18" s="17" t="s">
        <v>6</v>
      </c>
    </row>
    <row r="19" spans="1:71" s="1" customFormat="1" ht="12" customHeight="1">
      <c r="B19" s="20"/>
      <c r="D19" s="27" t="s">
        <v>35</v>
      </c>
      <c r="AK19" s="27" t="s">
        <v>25</v>
      </c>
      <c r="AN19" s="25" t="s">
        <v>32</v>
      </c>
      <c r="AR19" s="20"/>
      <c r="BE19" s="222"/>
      <c r="BS19" s="17" t="s">
        <v>6</v>
      </c>
    </row>
    <row r="20" spans="1:71" s="1" customFormat="1" ht="18.45" customHeight="1">
      <c r="B20" s="20"/>
      <c r="E20" s="25" t="s">
        <v>33</v>
      </c>
      <c r="AK20" s="27" t="s">
        <v>28</v>
      </c>
      <c r="AN20" s="25" t="s">
        <v>1</v>
      </c>
      <c r="AR20" s="20"/>
      <c r="BE20" s="222"/>
      <c r="BS20" s="17" t="s">
        <v>34</v>
      </c>
    </row>
    <row r="21" spans="1:71" s="1" customFormat="1" ht="6.9" customHeight="1">
      <c r="B21" s="20"/>
      <c r="AR21" s="20"/>
      <c r="BE21" s="222"/>
    </row>
    <row r="22" spans="1:71" s="1" customFormat="1" ht="12" customHeight="1">
      <c r="B22" s="20"/>
      <c r="D22" s="27" t="s">
        <v>36</v>
      </c>
      <c r="AR22" s="20"/>
      <c r="BE22" s="222"/>
    </row>
    <row r="23" spans="1:71" s="1" customFormat="1" ht="16.5" customHeight="1">
      <c r="B23" s="20"/>
      <c r="E23" s="245" t="s">
        <v>1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R23" s="20"/>
      <c r="BE23" s="222"/>
    </row>
    <row r="24" spans="1:71" s="1" customFormat="1" ht="6.9" customHeight="1">
      <c r="B24" s="20"/>
      <c r="AR24" s="20"/>
      <c r="BE24" s="222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2"/>
    </row>
    <row r="26" spans="1:71" s="2" customFormat="1" ht="25.95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4">
        <f>ROUND(AG94,2)</f>
        <v>0</v>
      </c>
      <c r="AL26" s="225"/>
      <c r="AM26" s="225"/>
      <c r="AN26" s="225"/>
      <c r="AO26" s="225"/>
      <c r="AP26" s="32"/>
      <c r="AQ26" s="32"/>
      <c r="AR26" s="33"/>
      <c r="BE26" s="222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2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6" t="s">
        <v>38</v>
      </c>
      <c r="M28" s="246"/>
      <c r="N28" s="246"/>
      <c r="O28" s="246"/>
      <c r="P28" s="246"/>
      <c r="Q28" s="32"/>
      <c r="R28" s="32"/>
      <c r="S28" s="32"/>
      <c r="T28" s="32"/>
      <c r="U28" s="32"/>
      <c r="V28" s="32"/>
      <c r="W28" s="246" t="s">
        <v>39</v>
      </c>
      <c r="X28" s="246"/>
      <c r="Y28" s="246"/>
      <c r="Z28" s="246"/>
      <c r="AA28" s="246"/>
      <c r="AB28" s="246"/>
      <c r="AC28" s="246"/>
      <c r="AD28" s="246"/>
      <c r="AE28" s="246"/>
      <c r="AF28" s="32"/>
      <c r="AG28" s="32"/>
      <c r="AH28" s="32"/>
      <c r="AI28" s="32"/>
      <c r="AJ28" s="32"/>
      <c r="AK28" s="246" t="s">
        <v>40</v>
      </c>
      <c r="AL28" s="246"/>
      <c r="AM28" s="246"/>
      <c r="AN28" s="246"/>
      <c r="AO28" s="246"/>
      <c r="AP28" s="32"/>
      <c r="AQ28" s="32"/>
      <c r="AR28" s="33"/>
      <c r="BE28" s="222"/>
    </row>
    <row r="29" spans="1:71" s="3" customFormat="1" ht="14.4" customHeight="1">
      <c r="B29" s="37"/>
      <c r="D29" s="27" t="s">
        <v>41</v>
      </c>
      <c r="F29" s="27" t="s">
        <v>42</v>
      </c>
      <c r="L29" s="247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7"/>
      <c r="BE29" s="223"/>
    </row>
    <row r="30" spans="1:71" s="3" customFormat="1" ht="14.4" customHeight="1">
      <c r="B30" s="37"/>
      <c r="F30" s="27" t="s">
        <v>43</v>
      </c>
      <c r="L30" s="247">
        <v>0.15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7"/>
      <c r="BE30" s="223"/>
    </row>
    <row r="31" spans="1:71" s="3" customFormat="1" ht="14.4" hidden="1" customHeight="1">
      <c r="B31" s="37"/>
      <c r="F31" s="27" t="s">
        <v>44</v>
      </c>
      <c r="L31" s="247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7"/>
      <c r="BE31" s="223"/>
    </row>
    <row r="32" spans="1:71" s="3" customFormat="1" ht="14.4" hidden="1" customHeight="1">
      <c r="B32" s="37"/>
      <c r="F32" s="27" t="s">
        <v>45</v>
      </c>
      <c r="L32" s="247">
        <v>0.15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7"/>
      <c r="BE32" s="223"/>
    </row>
    <row r="33" spans="1:57" s="3" customFormat="1" ht="14.4" hidden="1" customHeight="1">
      <c r="B33" s="37"/>
      <c r="F33" s="27" t="s">
        <v>46</v>
      </c>
      <c r="L33" s="247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7"/>
      <c r="BE33" s="223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2"/>
    </row>
    <row r="35" spans="1:57" s="2" customFormat="1" ht="25.95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26" t="s">
        <v>49</v>
      </c>
      <c r="Y35" s="227"/>
      <c r="Z35" s="227"/>
      <c r="AA35" s="227"/>
      <c r="AB35" s="227"/>
      <c r="AC35" s="40"/>
      <c r="AD35" s="40"/>
      <c r="AE35" s="40"/>
      <c r="AF35" s="40"/>
      <c r="AG35" s="40"/>
      <c r="AH35" s="40"/>
      <c r="AI35" s="40"/>
      <c r="AJ35" s="40"/>
      <c r="AK35" s="228">
        <f>SUM(AK26:AK33)</f>
        <v>0</v>
      </c>
      <c r="AL35" s="227"/>
      <c r="AM35" s="227"/>
      <c r="AN35" s="227"/>
      <c r="AO35" s="229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 ht="10.199999999999999">
      <c r="B50" s="20"/>
      <c r="AR50" s="20"/>
    </row>
    <row r="51" spans="1:57" ht="10.199999999999999">
      <c r="B51" s="20"/>
      <c r="AR51" s="20"/>
    </row>
    <row r="52" spans="1:57" ht="10.199999999999999">
      <c r="B52" s="20"/>
      <c r="AR52" s="20"/>
    </row>
    <row r="53" spans="1:57" ht="10.199999999999999">
      <c r="B53" s="20"/>
      <c r="AR53" s="20"/>
    </row>
    <row r="54" spans="1:57" ht="10.199999999999999">
      <c r="B54" s="20"/>
      <c r="AR54" s="20"/>
    </row>
    <row r="55" spans="1:57" ht="10.199999999999999">
      <c r="B55" s="20"/>
      <c r="AR55" s="20"/>
    </row>
    <row r="56" spans="1:57" ht="10.199999999999999">
      <c r="B56" s="20"/>
      <c r="AR56" s="20"/>
    </row>
    <row r="57" spans="1:57" ht="10.199999999999999">
      <c r="B57" s="20"/>
      <c r="AR57" s="20"/>
    </row>
    <row r="58" spans="1:57" ht="10.199999999999999">
      <c r="B58" s="20"/>
      <c r="AR58" s="20"/>
    </row>
    <row r="59" spans="1:57" ht="10.199999999999999">
      <c r="B59" s="20"/>
      <c r="AR59" s="20"/>
    </row>
    <row r="60" spans="1:57" s="2" customFormat="1" ht="13.2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 ht="10.199999999999999">
      <c r="B61" s="20"/>
      <c r="AR61" s="20"/>
    </row>
    <row r="62" spans="1:57" ht="10.199999999999999">
      <c r="B62" s="20"/>
      <c r="AR62" s="20"/>
    </row>
    <row r="63" spans="1:57" ht="10.199999999999999">
      <c r="B63" s="20"/>
      <c r="AR63" s="20"/>
    </row>
    <row r="64" spans="1:57" s="2" customFormat="1" ht="13.2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0.199999999999999">
      <c r="B65" s="20"/>
      <c r="AR65" s="20"/>
    </row>
    <row r="66" spans="1:57" ht="10.199999999999999">
      <c r="B66" s="20"/>
      <c r="AR66" s="20"/>
    </row>
    <row r="67" spans="1:57" ht="10.199999999999999">
      <c r="B67" s="20"/>
      <c r="AR67" s="20"/>
    </row>
    <row r="68" spans="1:57" ht="10.199999999999999">
      <c r="B68" s="20"/>
      <c r="AR68" s="20"/>
    </row>
    <row r="69" spans="1:57" ht="10.199999999999999">
      <c r="B69" s="20"/>
      <c r="AR69" s="20"/>
    </row>
    <row r="70" spans="1:57" ht="10.199999999999999">
      <c r="B70" s="20"/>
      <c r="AR70" s="20"/>
    </row>
    <row r="71" spans="1:57" ht="10.199999999999999">
      <c r="B71" s="20"/>
      <c r="AR71" s="20"/>
    </row>
    <row r="72" spans="1:57" ht="10.199999999999999">
      <c r="B72" s="20"/>
      <c r="AR72" s="20"/>
    </row>
    <row r="73" spans="1:57" ht="10.199999999999999">
      <c r="B73" s="20"/>
      <c r="AR73" s="20"/>
    </row>
    <row r="74" spans="1:57" ht="10.199999999999999">
      <c r="B74" s="20"/>
      <c r="AR74" s="20"/>
    </row>
    <row r="75" spans="1:57" s="2" customFormat="1" ht="13.2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 ht="10.199999999999999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1932</v>
      </c>
      <c r="AR84" s="51"/>
    </row>
    <row r="85" spans="1:91" s="5" customFormat="1" ht="36.9" customHeight="1">
      <c r="B85" s="52"/>
      <c r="C85" s="53" t="s">
        <v>16</v>
      </c>
      <c r="L85" s="238" t="str">
        <f>K6</f>
        <v>Změna topného média - č. akce SM/20/303</v>
      </c>
      <c r="M85" s="239"/>
      <c r="N85" s="239"/>
      <c r="O85" s="239"/>
      <c r="P85" s="239"/>
      <c r="Q85" s="239"/>
      <c r="R85" s="239"/>
      <c r="S85" s="239"/>
      <c r="T85" s="239"/>
      <c r="U85" s="239"/>
      <c r="V85" s="239"/>
      <c r="W85" s="239"/>
      <c r="X85" s="239"/>
      <c r="Y85" s="239"/>
      <c r="Z85" s="239"/>
      <c r="AA85" s="239"/>
      <c r="AB85" s="239"/>
      <c r="AC85" s="239"/>
      <c r="AD85" s="239"/>
      <c r="AE85" s="239"/>
      <c r="AF85" s="239"/>
      <c r="AG85" s="239"/>
      <c r="AH85" s="239"/>
      <c r="AI85" s="239"/>
      <c r="AJ85" s="239"/>
      <c r="AK85" s="239"/>
      <c r="AL85" s="239"/>
      <c r="AM85" s="239"/>
      <c r="AN85" s="239"/>
      <c r="AO85" s="239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Českých bratří 141, 517 43 Potštejn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40" t="str">
        <f>IF(AN8= "","",AN8)</f>
        <v>19. 2. 2020</v>
      </c>
      <c r="AN87" s="240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7.9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Dětský domov, Potštejn, Českých bratří 141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36" t="str">
        <f>IF(E17="","",E17)</f>
        <v>Ingplan s.r.o, Velká Jesenice</v>
      </c>
      <c r="AN89" s="237"/>
      <c r="AO89" s="237"/>
      <c r="AP89" s="237"/>
      <c r="AQ89" s="32"/>
      <c r="AR89" s="33"/>
      <c r="AS89" s="232" t="s">
        <v>57</v>
      </c>
      <c r="AT89" s="23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27.9" customHeight="1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35</v>
      </c>
      <c r="AJ90" s="32"/>
      <c r="AK90" s="32"/>
      <c r="AL90" s="32"/>
      <c r="AM90" s="236" t="str">
        <f>IF(E20="","",E20)</f>
        <v>Ingplan s.r.o, Velká Jesenice</v>
      </c>
      <c r="AN90" s="237"/>
      <c r="AO90" s="237"/>
      <c r="AP90" s="237"/>
      <c r="AQ90" s="32"/>
      <c r="AR90" s="33"/>
      <c r="AS90" s="234"/>
      <c r="AT90" s="23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4"/>
      <c r="AT91" s="23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56" t="s">
        <v>58</v>
      </c>
      <c r="D92" s="249"/>
      <c r="E92" s="249"/>
      <c r="F92" s="249"/>
      <c r="G92" s="249"/>
      <c r="H92" s="60"/>
      <c r="I92" s="248" t="s">
        <v>59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1" t="s">
        <v>60</v>
      </c>
      <c r="AH92" s="249"/>
      <c r="AI92" s="249"/>
      <c r="AJ92" s="249"/>
      <c r="AK92" s="249"/>
      <c r="AL92" s="249"/>
      <c r="AM92" s="249"/>
      <c r="AN92" s="248" t="s">
        <v>61</v>
      </c>
      <c r="AO92" s="249"/>
      <c r="AP92" s="250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54">
        <f>ROUND(SUM(AG95:AG98),2)</f>
        <v>0</v>
      </c>
      <c r="AH94" s="254"/>
      <c r="AI94" s="254"/>
      <c r="AJ94" s="254"/>
      <c r="AK94" s="254"/>
      <c r="AL94" s="254"/>
      <c r="AM94" s="254"/>
      <c r="AN94" s="255">
        <f>SUM(AG94,AT94)</f>
        <v>0</v>
      </c>
      <c r="AO94" s="255"/>
      <c r="AP94" s="255"/>
      <c r="AQ94" s="72" t="s">
        <v>1</v>
      </c>
      <c r="AR94" s="68"/>
      <c r="AS94" s="73">
        <f>ROUND(SUM(AS95:AS98),2)</f>
        <v>0</v>
      </c>
      <c r="AT94" s="74">
        <f>ROUND(SUM(AV94:AW94),2)</f>
        <v>0</v>
      </c>
      <c r="AU94" s="75">
        <f>ROUND(SUM(AU95:AU98),5)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ROUND(SUM(AZ95:AZ98),2)</f>
        <v>0</v>
      </c>
      <c r="BA94" s="74">
        <f>ROUND(SUM(BA95:BA98),2)</f>
        <v>0</v>
      </c>
      <c r="BB94" s="74">
        <f>ROUND(SUM(BB95:BB98),2)</f>
        <v>0</v>
      </c>
      <c r="BC94" s="74">
        <f>ROUND(SUM(BC95:BC98),2)</f>
        <v>0</v>
      </c>
      <c r="BD94" s="76">
        <f>ROUND(SUM(BD95:BD98),2)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</v>
      </c>
    </row>
    <row r="95" spans="1:91" s="7" customFormat="1" ht="16.5" customHeight="1">
      <c r="A95" s="79" t="s">
        <v>81</v>
      </c>
      <c r="B95" s="80"/>
      <c r="C95" s="81"/>
      <c r="D95" s="257" t="s">
        <v>82</v>
      </c>
      <c r="E95" s="257"/>
      <c r="F95" s="257"/>
      <c r="G95" s="257"/>
      <c r="H95" s="257"/>
      <c r="I95" s="82"/>
      <c r="J95" s="257" t="s">
        <v>83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2">
        <f>'01 - Hlavní budova'!J30</f>
        <v>0</v>
      </c>
      <c r="AH95" s="253"/>
      <c r="AI95" s="253"/>
      <c r="AJ95" s="253"/>
      <c r="AK95" s="253"/>
      <c r="AL95" s="253"/>
      <c r="AM95" s="253"/>
      <c r="AN95" s="252">
        <f>SUM(AG95,AT95)</f>
        <v>0</v>
      </c>
      <c r="AO95" s="253"/>
      <c r="AP95" s="253"/>
      <c r="AQ95" s="83" t="s">
        <v>84</v>
      </c>
      <c r="AR95" s="80"/>
      <c r="AS95" s="84">
        <v>0</v>
      </c>
      <c r="AT95" s="85">
        <f>ROUND(SUM(AV95:AW95),2)</f>
        <v>0</v>
      </c>
      <c r="AU95" s="86">
        <f>'01 - Hlavní budova'!P136</f>
        <v>0</v>
      </c>
      <c r="AV95" s="85">
        <f>'01 - Hlavní budova'!J33</f>
        <v>0</v>
      </c>
      <c r="AW95" s="85">
        <f>'01 - Hlavní budova'!J34</f>
        <v>0</v>
      </c>
      <c r="AX95" s="85">
        <f>'01 - Hlavní budova'!J35</f>
        <v>0</v>
      </c>
      <c r="AY95" s="85">
        <f>'01 - Hlavní budova'!J36</f>
        <v>0</v>
      </c>
      <c r="AZ95" s="85">
        <f>'01 - Hlavní budova'!F33</f>
        <v>0</v>
      </c>
      <c r="BA95" s="85">
        <f>'01 - Hlavní budova'!F34</f>
        <v>0</v>
      </c>
      <c r="BB95" s="85">
        <f>'01 - Hlavní budova'!F35</f>
        <v>0</v>
      </c>
      <c r="BC95" s="85">
        <f>'01 - Hlavní budova'!F36</f>
        <v>0</v>
      </c>
      <c r="BD95" s="87">
        <f>'01 - Hlavní budova'!F37</f>
        <v>0</v>
      </c>
      <c r="BT95" s="88" t="s">
        <v>85</v>
      </c>
      <c r="BV95" s="88" t="s">
        <v>79</v>
      </c>
      <c r="BW95" s="88" t="s">
        <v>86</v>
      </c>
      <c r="BX95" s="88" t="s">
        <v>4</v>
      </c>
      <c r="CL95" s="88" t="s">
        <v>1</v>
      </c>
      <c r="CM95" s="88" t="s">
        <v>87</v>
      </c>
    </row>
    <row r="96" spans="1:91" s="7" customFormat="1" ht="16.5" customHeight="1">
      <c r="A96" s="79" t="s">
        <v>81</v>
      </c>
      <c r="B96" s="80"/>
      <c r="C96" s="81"/>
      <c r="D96" s="257" t="s">
        <v>88</v>
      </c>
      <c r="E96" s="257"/>
      <c r="F96" s="257"/>
      <c r="G96" s="257"/>
      <c r="H96" s="257"/>
      <c r="I96" s="82"/>
      <c r="J96" s="257" t="s">
        <v>89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2">
        <f>'02 - Vedlejší budova'!J30</f>
        <v>0</v>
      </c>
      <c r="AH96" s="253"/>
      <c r="AI96" s="253"/>
      <c r="AJ96" s="253"/>
      <c r="AK96" s="253"/>
      <c r="AL96" s="253"/>
      <c r="AM96" s="253"/>
      <c r="AN96" s="252">
        <f>SUM(AG96,AT96)</f>
        <v>0</v>
      </c>
      <c r="AO96" s="253"/>
      <c r="AP96" s="253"/>
      <c r="AQ96" s="83" t="s">
        <v>84</v>
      </c>
      <c r="AR96" s="80"/>
      <c r="AS96" s="84">
        <v>0</v>
      </c>
      <c r="AT96" s="85">
        <f>ROUND(SUM(AV96:AW96),2)</f>
        <v>0</v>
      </c>
      <c r="AU96" s="86">
        <f>'02 - Vedlejší budova'!P125</f>
        <v>0</v>
      </c>
      <c r="AV96" s="85">
        <f>'02 - Vedlejší budova'!J33</f>
        <v>0</v>
      </c>
      <c r="AW96" s="85">
        <f>'02 - Vedlejší budova'!J34</f>
        <v>0</v>
      </c>
      <c r="AX96" s="85">
        <f>'02 - Vedlejší budova'!J35</f>
        <v>0</v>
      </c>
      <c r="AY96" s="85">
        <f>'02 - Vedlejší budova'!J36</f>
        <v>0</v>
      </c>
      <c r="AZ96" s="85">
        <f>'02 - Vedlejší budova'!F33</f>
        <v>0</v>
      </c>
      <c r="BA96" s="85">
        <f>'02 - Vedlejší budova'!F34</f>
        <v>0</v>
      </c>
      <c r="BB96" s="85">
        <f>'02 - Vedlejší budova'!F35</f>
        <v>0</v>
      </c>
      <c r="BC96" s="85">
        <f>'02 - Vedlejší budova'!F36</f>
        <v>0</v>
      </c>
      <c r="BD96" s="87">
        <f>'02 - Vedlejší budova'!F37</f>
        <v>0</v>
      </c>
      <c r="BT96" s="88" t="s">
        <v>85</v>
      </c>
      <c r="BV96" s="88" t="s">
        <v>79</v>
      </c>
      <c r="BW96" s="88" t="s">
        <v>90</v>
      </c>
      <c r="BX96" s="88" t="s">
        <v>4</v>
      </c>
      <c r="CL96" s="88" t="s">
        <v>1</v>
      </c>
      <c r="CM96" s="88" t="s">
        <v>87</v>
      </c>
    </row>
    <row r="97" spans="1:91" s="7" customFormat="1" ht="16.5" customHeight="1">
      <c r="A97" s="79" t="s">
        <v>81</v>
      </c>
      <c r="B97" s="80"/>
      <c r="C97" s="81"/>
      <c r="D97" s="257" t="s">
        <v>91</v>
      </c>
      <c r="E97" s="257"/>
      <c r="F97" s="257"/>
      <c r="G97" s="257"/>
      <c r="H97" s="257"/>
      <c r="I97" s="82"/>
      <c r="J97" s="257" t="s">
        <v>92</v>
      </c>
      <c r="K97" s="257"/>
      <c r="L97" s="257"/>
      <c r="M97" s="257"/>
      <c r="N97" s="257"/>
      <c r="O97" s="257"/>
      <c r="P97" s="257"/>
      <c r="Q97" s="257"/>
      <c r="R97" s="257"/>
      <c r="S97" s="257"/>
      <c r="T97" s="257"/>
      <c r="U97" s="257"/>
      <c r="V97" s="257"/>
      <c r="W97" s="257"/>
      <c r="X97" s="257"/>
      <c r="Y97" s="257"/>
      <c r="Z97" s="257"/>
      <c r="AA97" s="257"/>
      <c r="AB97" s="257"/>
      <c r="AC97" s="257"/>
      <c r="AD97" s="257"/>
      <c r="AE97" s="257"/>
      <c r="AF97" s="257"/>
      <c r="AG97" s="252">
        <f>'03 - Plynovodní přípojka'!J30</f>
        <v>0</v>
      </c>
      <c r="AH97" s="253"/>
      <c r="AI97" s="253"/>
      <c r="AJ97" s="253"/>
      <c r="AK97" s="253"/>
      <c r="AL97" s="253"/>
      <c r="AM97" s="253"/>
      <c r="AN97" s="252">
        <f>SUM(AG97,AT97)</f>
        <v>0</v>
      </c>
      <c r="AO97" s="253"/>
      <c r="AP97" s="253"/>
      <c r="AQ97" s="83" t="s">
        <v>84</v>
      </c>
      <c r="AR97" s="80"/>
      <c r="AS97" s="84">
        <v>0</v>
      </c>
      <c r="AT97" s="85">
        <f>ROUND(SUM(AV97:AW97),2)</f>
        <v>0</v>
      </c>
      <c r="AU97" s="86">
        <f>'03 - Plynovodní přípojka'!P120</f>
        <v>0</v>
      </c>
      <c r="AV97" s="85">
        <f>'03 - Plynovodní přípojka'!J33</f>
        <v>0</v>
      </c>
      <c r="AW97" s="85">
        <f>'03 - Plynovodní přípojka'!J34</f>
        <v>0</v>
      </c>
      <c r="AX97" s="85">
        <f>'03 - Plynovodní přípojka'!J35</f>
        <v>0</v>
      </c>
      <c r="AY97" s="85">
        <f>'03 - Plynovodní přípojka'!J36</f>
        <v>0</v>
      </c>
      <c r="AZ97" s="85">
        <f>'03 - Plynovodní přípojka'!F33</f>
        <v>0</v>
      </c>
      <c r="BA97" s="85">
        <f>'03 - Plynovodní přípojka'!F34</f>
        <v>0</v>
      </c>
      <c r="BB97" s="85">
        <f>'03 - Plynovodní přípojka'!F35</f>
        <v>0</v>
      </c>
      <c r="BC97" s="85">
        <f>'03 - Plynovodní přípojka'!F36</f>
        <v>0</v>
      </c>
      <c r="BD97" s="87">
        <f>'03 - Plynovodní přípojka'!F37</f>
        <v>0</v>
      </c>
      <c r="BT97" s="88" t="s">
        <v>85</v>
      </c>
      <c r="BV97" s="88" t="s">
        <v>79</v>
      </c>
      <c r="BW97" s="88" t="s">
        <v>93</v>
      </c>
      <c r="BX97" s="88" t="s">
        <v>4</v>
      </c>
      <c r="CL97" s="88" t="s">
        <v>1</v>
      </c>
      <c r="CM97" s="88" t="s">
        <v>87</v>
      </c>
    </row>
    <row r="98" spans="1:91" s="7" customFormat="1" ht="16.5" customHeight="1">
      <c r="A98" s="79" t="s">
        <v>81</v>
      </c>
      <c r="B98" s="80"/>
      <c r="C98" s="81"/>
      <c r="D98" s="257" t="s">
        <v>94</v>
      </c>
      <c r="E98" s="257"/>
      <c r="F98" s="257"/>
      <c r="G98" s="257"/>
      <c r="H98" s="257"/>
      <c r="I98" s="82"/>
      <c r="J98" s="257" t="s">
        <v>95</v>
      </c>
      <c r="K98" s="257"/>
      <c r="L98" s="257"/>
      <c r="M98" s="257"/>
      <c r="N98" s="257"/>
      <c r="O98" s="257"/>
      <c r="P98" s="257"/>
      <c r="Q98" s="257"/>
      <c r="R98" s="257"/>
      <c r="S98" s="257"/>
      <c r="T98" s="257"/>
      <c r="U98" s="257"/>
      <c r="V98" s="257"/>
      <c r="W98" s="257"/>
      <c r="X98" s="257"/>
      <c r="Y98" s="257"/>
      <c r="Z98" s="257"/>
      <c r="AA98" s="257"/>
      <c r="AB98" s="257"/>
      <c r="AC98" s="257"/>
      <c r="AD98" s="257"/>
      <c r="AE98" s="257"/>
      <c r="AF98" s="257"/>
      <c r="AG98" s="252">
        <f>'04 - Vedlejší rozpočtové ...'!J30</f>
        <v>0</v>
      </c>
      <c r="AH98" s="253"/>
      <c r="AI98" s="253"/>
      <c r="AJ98" s="253"/>
      <c r="AK98" s="253"/>
      <c r="AL98" s="253"/>
      <c r="AM98" s="253"/>
      <c r="AN98" s="252">
        <f>SUM(AG98,AT98)</f>
        <v>0</v>
      </c>
      <c r="AO98" s="253"/>
      <c r="AP98" s="253"/>
      <c r="AQ98" s="83" t="s">
        <v>84</v>
      </c>
      <c r="AR98" s="80"/>
      <c r="AS98" s="89">
        <v>0</v>
      </c>
      <c r="AT98" s="90">
        <f>ROUND(SUM(AV98:AW98),2)</f>
        <v>0</v>
      </c>
      <c r="AU98" s="91">
        <f>'04 - Vedlejší rozpočtové ...'!P120</f>
        <v>0</v>
      </c>
      <c r="AV98" s="90">
        <f>'04 - Vedlejší rozpočtové ...'!J33</f>
        <v>0</v>
      </c>
      <c r="AW98" s="90">
        <f>'04 - Vedlejší rozpočtové ...'!J34</f>
        <v>0</v>
      </c>
      <c r="AX98" s="90">
        <f>'04 - Vedlejší rozpočtové ...'!J35</f>
        <v>0</v>
      </c>
      <c r="AY98" s="90">
        <f>'04 - Vedlejší rozpočtové ...'!J36</f>
        <v>0</v>
      </c>
      <c r="AZ98" s="90">
        <f>'04 - Vedlejší rozpočtové ...'!F33</f>
        <v>0</v>
      </c>
      <c r="BA98" s="90">
        <f>'04 - Vedlejší rozpočtové ...'!F34</f>
        <v>0</v>
      </c>
      <c r="BB98" s="90">
        <f>'04 - Vedlejší rozpočtové ...'!F35</f>
        <v>0</v>
      </c>
      <c r="BC98" s="90">
        <f>'04 - Vedlejší rozpočtové ...'!F36</f>
        <v>0</v>
      </c>
      <c r="BD98" s="92">
        <f>'04 - Vedlejší rozpočtové ...'!F37</f>
        <v>0</v>
      </c>
      <c r="BT98" s="88" t="s">
        <v>85</v>
      </c>
      <c r="BV98" s="88" t="s">
        <v>79</v>
      </c>
      <c r="BW98" s="88" t="s">
        <v>96</v>
      </c>
      <c r="BX98" s="88" t="s">
        <v>4</v>
      </c>
      <c r="CL98" s="88" t="s">
        <v>1</v>
      </c>
      <c r="CM98" s="88" t="s">
        <v>87</v>
      </c>
    </row>
    <row r="99" spans="1:91" s="2" customFormat="1" ht="30" customHeight="1">
      <c r="A99" s="32"/>
      <c r="B99" s="33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pans="1:91" s="2" customFormat="1" ht="6.9" customHeight="1">
      <c r="A100" s="32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33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01 - Hlavní budova'!C2" display="/" xr:uid="{00000000-0004-0000-0000-000000000000}"/>
    <hyperlink ref="A96" location="'02 - Vedlejší budova'!C2" display="/" xr:uid="{00000000-0004-0000-0000-000001000000}"/>
    <hyperlink ref="A97" location="'03 - Plynovodní přípojka'!C2" display="/" xr:uid="{00000000-0004-0000-0000-000002000000}"/>
    <hyperlink ref="A98" location="'04 - Vedlejší rozpočtové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3"/>
  <sheetViews>
    <sheetView showGridLines="0" workbookViewId="0">
      <selection activeCell="E15" sqref="E15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86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87</v>
      </c>
    </row>
    <row r="4" spans="1:46" s="1" customFormat="1" ht="24.9" customHeight="1">
      <c r="B4" s="20"/>
      <c r="D4" s="21" t="s">
        <v>97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8" t="str">
        <f>'Rekapitulace stavby'!K6</f>
        <v>Změna topného média - č. akce SM/20/303</v>
      </c>
      <c r="F7" s="259"/>
      <c r="G7" s="259"/>
      <c r="H7" s="259"/>
      <c r="I7" s="93"/>
      <c r="L7" s="20"/>
    </row>
    <row r="8" spans="1:46" s="2" customFormat="1" ht="12" customHeight="1">
      <c r="A8" s="32"/>
      <c r="B8" s="33"/>
      <c r="C8" s="32"/>
      <c r="D8" s="27" t="s">
        <v>98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99</v>
      </c>
      <c r="F9" s="260"/>
      <c r="G9" s="260"/>
      <c r="H9" s="26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19. 2. 2020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1" t="str">
        <f>'Rekapitulace stavby'!E14</f>
        <v>Vyplň údaj</v>
      </c>
      <c r="F18" s="241"/>
      <c r="G18" s="241"/>
      <c r="H18" s="241"/>
      <c r="I18" s="9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7" t="s">
        <v>25</v>
      </c>
      <c r="J20" s="25" t="s">
        <v>32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100</v>
      </c>
      <c r="F21" s="32"/>
      <c r="G21" s="32"/>
      <c r="H21" s="32"/>
      <c r="I21" s="9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97" t="s">
        <v>25</v>
      </c>
      <c r="J23" s="25" t="s">
        <v>32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100</v>
      </c>
      <c r="F24" s="32"/>
      <c r="G24" s="32"/>
      <c r="H24" s="32"/>
      <c r="I24" s="9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5" t="s">
        <v>1</v>
      </c>
      <c r="F27" s="245"/>
      <c r="G27" s="245"/>
      <c r="H27" s="24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37</v>
      </c>
      <c r="E30" s="32"/>
      <c r="F30" s="32"/>
      <c r="G30" s="32"/>
      <c r="H30" s="32"/>
      <c r="I30" s="96"/>
      <c r="J30" s="71">
        <f>ROUND(J136,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4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5" t="s">
        <v>41</v>
      </c>
      <c r="E33" s="27" t="s">
        <v>42</v>
      </c>
      <c r="F33" s="106">
        <f>ROUND((SUM(BE136:BE292)),  2)</f>
        <v>0</v>
      </c>
      <c r="G33" s="32"/>
      <c r="H33" s="32"/>
      <c r="I33" s="107">
        <v>0.21</v>
      </c>
      <c r="J33" s="106">
        <f>ROUND(((SUM(BE136:BE292))*I33),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43</v>
      </c>
      <c r="F34" s="106">
        <f>ROUND((SUM(BF136:BF292)),  2)</f>
        <v>0</v>
      </c>
      <c r="G34" s="32"/>
      <c r="H34" s="32"/>
      <c r="I34" s="107">
        <v>0.15</v>
      </c>
      <c r="J34" s="106">
        <f>ROUND(((SUM(BF136:BF292))*I34),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44</v>
      </c>
      <c r="F35" s="106">
        <f>ROUND((SUM(BG136:BG292)),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45</v>
      </c>
      <c r="F36" s="106">
        <f>ROUND((SUM(BH136:BH292)),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46</v>
      </c>
      <c r="F37" s="106">
        <f>ROUND((SUM(BI136:BI292)),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47</v>
      </c>
      <c r="E39" s="60"/>
      <c r="F39" s="60"/>
      <c r="G39" s="110" t="s">
        <v>48</v>
      </c>
      <c r="H39" s="111" t="s">
        <v>49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I41" s="93"/>
      <c r="L41" s="20"/>
    </row>
    <row r="42" spans="1:31" s="1" customFormat="1" ht="14.4" customHeight="1">
      <c r="B42" s="20"/>
      <c r="I42" s="93"/>
      <c r="L42" s="20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50</v>
      </c>
      <c r="E50" s="44"/>
      <c r="F50" s="44"/>
      <c r="G50" s="43" t="s">
        <v>51</v>
      </c>
      <c r="H50" s="44"/>
      <c r="I50" s="115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52</v>
      </c>
      <c r="E61" s="35"/>
      <c r="F61" s="116" t="s">
        <v>53</v>
      </c>
      <c r="G61" s="45" t="s">
        <v>52</v>
      </c>
      <c r="H61" s="35"/>
      <c r="I61" s="117"/>
      <c r="J61" s="11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52</v>
      </c>
      <c r="E76" s="35"/>
      <c r="F76" s="116" t="s">
        <v>53</v>
      </c>
      <c r="G76" s="45" t="s">
        <v>52</v>
      </c>
      <c r="H76" s="35"/>
      <c r="I76" s="117"/>
      <c r="J76" s="11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8" t="str">
        <f>E7</f>
        <v>Změna topného média - č. akce SM/20/303</v>
      </c>
      <c r="F85" s="259"/>
      <c r="G85" s="259"/>
      <c r="H85" s="25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01 - Hlavní budova</v>
      </c>
      <c r="F87" s="260"/>
      <c r="G87" s="260"/>
      <c r="H87" s="26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Českých bratří 141, 517 43 Potštejn</v>
      </c>
      <c r="G89" s="32"/>
      <c r="H89" s="32"/>
      <c r="I89" s="97" t="s">
        <v>22</v>
      </c>
      <c r="J89" s="55" t="str">
        <f>IF(J12="","",J12)</f>
        <v>19. 2. 2020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>Dětský domov, Potštejn, Českých bratří 141</v>
      </c>
      <c r="G91" s="32"/>
      <c r="H91" s="32"/>
      <c r="I91" s="97" t="s">
        <v>31</v>
      </c>
      <c r="J91" s="30" t="str">
        <f>E21</f>
        <v>Ingplan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7" t="s">
        <v>35</v>
      </c>
      <c r="J92" s="30" t="str">
        <f>E24</f>
        <v>Ingplan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J136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2:12" s="9" customFormat="1" ht="24.9" customHeight="1">
      <c r="B97" s="126"/>
      <c r="D97" s="127" t="s">
        <v>106</v>
      </c>
      <c r="E97" s="128"/>
      <c r="F97" s="128"/>
      <c r="G97" s="128"/>
      <c r="H97" s="128"/>
      <c r="I97" s="129"/>
      <c r="J97" s="130">
        <f>J137</f>
        <v>0</v>
      </c>
      <c r="L97" s="126"/>
    </row>
    <row r="98" spans="2:12" s="10" customFormat="1" ht="19.95" customHeight="1">
      <c r="B98" s="131"/>
      <c r="D98" s="132" t="s">
        <v>107</v>
      </c>
      <c r="E98" s="133"/>
      <c r="F98" s="133"/>
      <c r="G98" s="133"/>
      <c r="H98" s="133"/>
      <c r="I98" s="134"/>
      <c r="J98" s="135">
        <f>J138</f>
        <v>0</v>
      </c>
      <c r="L98" s="131"/>
    </row>
    <row r="99" spans="2:12" s="9" customFormat="1" ht="24.9" customHeight="1">
      <c r="B99" s="126"/>
      <c r="D99" s="127" t="s">
        <v>108</v>
      </c>
      <c r="E99" s="128"/>
      <c r="F99" s="128"/>
      <c r="G99" s="128"/>
      <c r="H99" s="128"/>
      <c r="I99" s="129"/>
      <c r="J99" s="130">
        <f>J140</f>
        <v>0</v>
      </c>
      <c r="L99" s="126"/>
    </row>
    <row r="100" spans="2:12" s="10" customFormat="1" ht="19.95" customHeight="1">
      <c r="B100" s="131"/>
      <c r="D100" s="132" t="s">
        <v>109</v>
      </c>
      <c r="E100" s="133"/>
      <c r="F100" s="133"/>
      <c r="G100" s="133"/>
      <c r="H100" s="133"/>
      <c r="I100" s="134"/>
      <c r="J100" s="135">
        <f>J141</f>
        <v>0</v>
      </c>
      <c r="L100" s="131"/>
    </row>
    <row r="101" spans="2:12" s="10" customFormat="1" ht="19.95" customHeight="1">
      <c r="B101" s="131"/>
      <c r="D101" s="132" t="s">
        <v>110</v>
      </c>
      <c r="E101" s="133"/>
      <c r="F101" s="133"/>
      <c r="G101" s="133"/>
      <c r="H101" s="133"/>
      <c r="I101" s="134"/>
      <c r="J101" s="135">
        <f>J147</f>
        <v>0</v>
      </c>
      <c r="L101" s="131"/>
    </row>
    <row r="102" spans="2:12" s="10" customFormat="1" ht="19.95" customHeight="1">
      <c r="B102" s="131"/>
      <c r="D102" s="132" t="s">
        <v>111</v>
      </c>
      <c r="E102" s="133"/>
      <c r="F102" s="133"/>
      <c r="G102" s="133"/>
      <c r="H102" s="133"/>
      <c r="I102" s="134"/>
      <c r="J102" s="135">
        <f>J159</f>
        <v>0</v>
      </c>
      <c r="L102" s="131"/>
    </row>
    <row r="103" spans="2:12" s="10" customFormat="1" ht="19.95" customHeight="1">
      <c r="B103" s="131"/>
      <c r="D103" s="132" t="s">
        <v>112</v>
      </c>
      <c r="E103" s="133"/>
      <c r="F103" s="133"/>
      <c r="G103" s="133"/>
      <c r="H103" s="133"/>
      <c r="I103" s="134"/>
      <c r="J103" s="135">
        <f>J165</f>
        <v>0</v>
      </c>
      <c r="L103" s="131"/>
    </row>
    <row r="104" spans="2:12" s="10" customFormat="1" ht="19.95" customHeight="1">
      <c r="B104" s="131"/>
      <c r="D104" s="132" t="s">
        <v>113</v>
      </c>
      <c r="E104" s="133"/>
      <c r="F104" s="133"/>
      <c r="G104" s="133"/>
      <c r="H104" s="133"/>
      <c r="I104" s="134"/>
      <c r="J104" s="135">
        <f>J167</f>
        <v>0</v>
      </c>
      <c r="L104" s="131"/>
    </row>
    <row r="105" spans="2:12" s="10" customFormat="1" ht="19.95" customHeight="1">
      <c r="B105" s="131"/>
      <c r="D105" s="132" t="s">
        <v>114</v>
      </c>
      <c r="E105" s="133"/>
      <c r="F105" s="133"/>
      <c r="G105" s="133"/>
      <c r="H105" s="133"/>
      <c r="I105" s="134"/>
      <c r="J105" s="135">
        <f>J183</f>
        <v>0</v>
      </c>
      <c r="L105" s="131"/>
    </row>
    <row r="106" spans="2:12" s="10" customFormat="1" ht="19.95" customHeight="1">
      <c r="B106" s="131"/>
      <c r="D106" s="132" t="s">
        <v>115</v>
      </c>
      <c r="E106" s="133"/>
      <c r="F106" s="133"/>
      <c r="G106" s="133"/>
      <c r="H106" s="133"/>
      <c r="I106" s="134"/>
      <c r="J106" s="135">
        <f>J203</f>
        <v>0</v>
      </c>
      <c r="L106" s="131"/>
    </row>
    <row r="107" spans="2:12" s="10" customFormat="1" ht="19.95" customHeight="1">
      <c r="B107" s="131"/>
      <c r="D107" s="132" t="s">
        <v>116</v>
      </c>
      <c r="E107" s="133"/>
      <c r="F107" s="133"/>
      <c r="G107" s="133"/>
      <c r="H107" s="133"/>
      <c r="I107" s="134"/>
      <c r="J107" s="135">
        <f>J213</f>
        <v>0</v>
      </c>
      <c r="L107" s="131"/>
    </row>
    <row r="108" spans="2:12" s="10" customFormat="1" ht="19.95" customHeight="1">
      <c r="B108" s="131"/>
      <c r="D108" s="132" t="s">
        <v>117</v>
      </c>
      <c r="E108" s="133"/>
      <c r="F108" s="133"/>
      <c r="G108" s="133"/>
      <c r="H108" s="133"/>
      <c r="I108" s="134"/>
      <c r="J108" s="135">
        <f>J230</f>
        <v>0</v>
      </c>
      <c r="L108" s="131"/>
    </row>
    <row r="109" spans="2:12" s="10" customFormat="1" ht="19.95" customHeight="1">
      <c r="B109" s="131"/>
      <c r="D109" s="132" t="s">
        <v>118</v>
      </c>
      <c r="E109" s="133"/>
      <c r="F109" s="133"/>
      <c r="G109" s="133"/>
      <c r="H109" s="133"/>
      <c r="I109" s="134"/>
      <c r="J109" s="135">
        <f>J243</f>
        <v>0</v>
      </c>
      <c r="L109" s="131"/>
    </row>
    <row r="110" spans="2:12" s="10" customFormat="1" ht="19.95" customHeight="1">
      <c r="B110" s="131"/>
      <c r="D110" s="132" t="s">
        <v>119</v>
      </c>
      <c r="E110" s="133"/>
      <c r="F110" s="133"/>
      <c r="G110" s="133"/>
      <c r="H110" s="133"/>
      <c r="I110" s="134"/>
      <c r="J110" s="135">
        <f>J267</f>
        <v>0</v>
      </c>
      <c r="L110" s="131"/>
    </row>
    <row r="111" spans="2:12" s="10" customFormat="1" ht="19.95" customHeight="1">
      <c r="B111" s="131"/>
      <c r="D111" s="132" t="s">
        <v>120</v>
      </c>
      <c r="E111" s="133"/>
      <c r="F111" s="133"/>
      <c r="G111" s="133"/>
      <c r="H111" s="133"/>
      <c r="I111" s="134"/>
      <c r="J111" s="135">
        <f>J270</f>
        <v>0</v>
      </c>
      <c r="L111" s="131"/>
    </row>
    <row r="112" spans="2:12" s="10" customFormat="1" ht="19.95" customHeight="1">
      <c r="B112" s="131"/>
      <c r="D112" s="132" t="s">
        <v>121</v>
      </c>
      <c r="E112" s="133"/>
      <c r="F112" s="133"/>
      <c r="G112" s="133"/>
      <c r="H112" s="133"/>
      <c r="I112" s="134"/>
      <c r="J112" s="135">
        <f>J279</f>
        <v>0</v>
      </c>
      <c r="L112" s="131"/>
    </row>
    <row r="113" spans="1:31" s="9" customFormat="1" ht="24.9" customHeight="1">
      <c r="B113" s="126"/>
      <c r="D113" s="127" t="s">
        <v>122</v>
      </c>
      <c r="E113" s="128"/>
      <c r="F113" s="128"/>
      <c r="G113" s="128"/>
      <c r="H113" s="128"/>
      <c r="I113" s="129"/>
      <c r="J113" s="130">
        <f>J282</f>
        <v>0</v>
      </c>
      <c r="L113" s="126"/>
    </row>
    <row r="114" spans="1:31" s="9" customFormat="1" ht="24.9" customHeight="1">
      <c r="B114" s="126"/>
      <c r="D114" s="127" t="s">
        <v>123</v>
      </c>
      <c r="E114" s="128"/>
      <c r="F114" s="128"/>
      <c r="G114" s="128"/>
      <c r="H114" s="128"/>
      <c r="I114" s="129"/>
      <c r="J114" s="130">
        <f>J283</f>
        <v>0</v>
      </c>
      <c r="L114" s="126"/>
    </row>
    <row r="115" spans="1:31" s="9" customFormat="1" ht="24.9" customHeight="1">
      <c r="B115" s="126"/>
      <c r="D115" s="127" t="s">
        <v>124</v>
      </c>
      <c r="E115" s="128"/>
      <c r="F115" s="128"/>
      <c r="G115" s="128"/>
      <c r="H115" s="128"/>
      <c r="I115" s="129"/>
      <c r="J115" s="130">
        <f>J287</f>
        <v>0</v>
      </c>
      <c r="L115" s="126"/>
    </row>
    <row r="116" spans="1:31" s="10" customFormat="1" ht="19.95" customHeight="1">
      <c r="B116" s="131"/>
      <c r="D116" s="132" t="s">
        <v>125</v>
      </c>
      <c r="E116" s="133"/>
      <c r="F116" s="133"/>
      <c r="G116" s="133"/>
      <c r="H116" s="133"/>
      <c r="I116" s="134"/>
      <c r="J116" s="135">
        <f>J288</f>
        <v>0</v>
      </c>
      <c r="L116" s="131"/>
    </row>
    <row r="117" spans="1:31" s="2" customFormat="1" ht="21.75" customHeight="1">
      <c r="A117" s="32"/>
      <c r="B117" s="33"/>
      <c r="C117" s="32"/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" customHeight="1">
      <c r="A118" s="32"/>
      <c r="B118" s="47"/>
      <c r="C118" s="48"/>
      <c r="D118" s="48"/>
      <c r="E118" s="48"/>
      <c r="F118" s="48"/>
      <c r="G118" s="48"/>
      <c r="H118" s="48"/>
      <c r="I118" s="120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31" s="2" customFormat="1" ht="6.9" customHeight="1">
      <c r="A122" s="32"/>
      <c r="B122" s="49"/>
      <c r="C122" s="50"/>
      <c r="D122" s="50"/>
      <c r="E122" s="50"/>
      <c r="F122" s="50"/>
      <c r="G122" s="50"/>
      <c r="H122" s="50"/>
      <c r="I122" s="121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4.9" customHeight="1">
      <c r="A123" s="32"/>
      <c r="B123" s="33"/>
      <c r="C123" s="21" t="s">
        <v>126</v>
      </c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" customHeight="1">
      <c r="A124" s="32"/>
      <c r="B124" s="33"/>
      <c r="C124" s="32"/>
      <c r="D124" s="32"/>
      <c r="E124" s="32"/>
      <c r="F124" s="32"/>
      <c r="G124" s="32"/>
      <c r="H124" s="32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16</v>
      </c>
      <c r="D125" s="32"/>
      <c r="E125" s="32"/>
      <c r="F125" s="32"/>
      <c r="G125" s="32"/>
      <c r="H125" s="32"/>
      <c r="I125" s="96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6.5" customHeight="1">
      <c r="A126" s="32"/>
      <c r="B126" s="33"/>
      <c r="C126" s="32"/>
      <c r="D126" s="32"/>
      <c r="E126" s="258" t="str">
        <f>E7</f>
        <v>Změna topného média - č. akce SM/20/303</v>
      </c>
      <c r="F126" s="259"/>
      <c r="G126" s="259"/>
      <c r="H126" s="259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98</v>
      </c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6.5" customHeight="1">
      <c r="A128" s="32"/>
      <c r="B128" s="33"/>
      <c r="C128" s="32"/>
      <c r="D128" s="32"/>
      <c r="E128" s="238" t="str">
        <f>E9</f>
        <v>01 - Hlavní budova</v>
      </c>
      <c r="F128" s="260"/>
      <c r="G128" s="260"/>
      <c r="H128" s="260"/>
      <c r="I128" s="96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" customHeight="1">
      <c r="A129" s="32"/>
      <c r="B129" s="33"/>
      <c r="C129" s="32"/>
      <c r="D129" s="32"/>
      <c r="E129" s="32"/>
      <c r="F129" s="32"/>
      <c r="G129" s="32"/>
      <c r="H129" s="32"/>
      <c r="I129" s="96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20</v>
      </c>
      <c r="D130" s="32"/>
      <c r="E130" s="32"/>
      <c r="F130" s="25" t="str">
        <f>F12</f>
        <v>Českých bratří 141, 517 43 Potštejn</v>
      </c>
      <c r="G130" s="32"/>
      <c r="H130" s="32"/>
      <c r="I130" s="97" t="s">
        <v>22</v>
      </c>
      <c r="J130" s="55" t="str">
        <f>IF(J12="","",J12)</f>
        <v>19. 2. 2020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" customHeight="1">
      <c r="A131" s="32"/>
      <c r="B131" s="33"/>
      <c r="C131" s="32"/>
      <c r="D131" s="32"/>
      <c r="E131" s="32"/>
      <c r="F131" s="32"/>
      <c r="G131" s="32"/>
      <c r="H131" s="32"/>
      <c r="I131" s="96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5.15" customHeight="1">
      <c r="A132" s="32"/>
      <c r="B132" s="33"/>
      <c r="C132" s="27" t="s">
        <v>24</v>
      </c>
      <c r="D132" s="32"/>
      <c r="E132" s="32"/>
      <c r="F132" s="25" t="str">
        <f>E15</f>
        <v>Dětský domov, Potštejn, Českých bratří 141</v>
      </c>
      <c r="G132" s="32"/>
      <c r="H132" s="32"/>
      <c r="I132" s="97" t="s">
        <v>31</v>
      </c>
      <c r="J132" s="30" t="str">
        <f>E21</f>
        <v>Ingplan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5.15" customHeight="1">
      <c r="A133" s="32"/>
      <c r="B133" s="33"/>
      <c r="C133" s="27" t="s">
        <v>29</v>
      </c>
      <c r="D133" s="32"/>
      <c r="E133" s="32"/>
      <c r="F133" s="25" t="str">
        <f>IF(E18="","",E18)</f>
        <v>Vyplň údaj</v>
      </c>
      <c r="G133" s="32"/>
      <c r="H133" s="32"/>
      <c r="I133" s="97" t="s">
        <v>35</v>
      </c>
      <c r="J133" s="30" t="str">
        <f>E24</f>
        <v>Ingplan</v>
      </c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10.35" customHeight="1">
      <c r="A134" s="32"/>
      <c r="B134" s="33"/>
      <c r="C134" s="32"/>
      <c r="D134" s="32"/>
      <c r="E134" s="32"/>
      <c r="F134" s="32"/>
      <c r="G134" s="32"/>
      <c r="H134" s="32"/>
      <c r="I134" s="96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11" customFormat="1" ht="29.25" customHeight="1">
      <c r="A135" s="136"/>
      <c r="B135" s="137"/>
      <c r="C135" s="138" t="s">
        <v>127</v>
      </c>
      <c r="D135" s="139" t="s">
        <v>62</v>
      </c>
      <c r="E135" s="139" t="s">
        <v>58</v>
      </c>
      <c r="F135" s="139" t="s">
        <v>59</v>
      </c>
      <c r="G135" s="139" t="s">
        <v>128</v>
      </c>
      <c r="H135" s="139" t="s">
        <v>129</v>
      </c>
      <c r="I135" s="140" t="s">
        <v>130</v>
      </c>
      <c r="J135" s="141" t="s">
        <v>103</v>
      </c>
      <c r="K135" s="142" t="s">
        <v>131</v>
      </c>
      <c r="L135" s="143"/>
      <c r="M135" s="62" t="s">
        <v>1</v>
      </c>
      <c r="N135" s="63" t="s">
        <v>41</v>
      </c>
      <c r="O135" s="63" t="s">
        <v>132</v>
      </c>
      <c r="P135" s="63" t="s">
        <v>133</v>
      </c>
      <c r="Q135" s="63" t="s">
        <v>134</v>
      </c>
      <c r="R135" s="63" t="s">
        <v>135</v>
      </c>
      <c r="S135" s="63" t="s">
        <v>136</v>
      </c>
      <c r="T135" s="64" t="s">
        <v>137</v>
      </c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</row>
    <row r="136" spans="1:65" s="2" customFormat="1" ht="22.8" customHeight="1">
      <c r="A136" s="32"/>
      <c r="B136" s="33"/>
      <c r="C136" s="69" t="s">
        <v>138</v>
      </c>
      <c r="D136" s="32"/>
      <c r="E136" s="32"/>
      <c r="F136" s="32"/>
      <c r="G136" s="32"/>
      <c r="H136" s="32"/>
      <c r="I136" s="96"/>
      <c r="J136" s="144">
        <f>BK136</f>
        <v>0</v>
      </c>
      <c r="K136" s="32"/>
      <c r="L136" s="33"/>
      <c r="M136" s="65"/>
      <c r="N136" s="56"/>
      <c r="O136" s="66"/>
      <c r="P136" s="145">
        <f>P137+P140+P282+P283+P287</f>
        <v>0</v>
      </c>
      <c r="Q136" s="66"/>
      <c r="R136" s="145">
        <f>R137+R140+R282+R283+R287</f>
        <v>3.0050156692000001</v>
      </c>
      <c r="S136" s="66"/>
      <c r="T136" s="146">
        <f>T137+T140+T282+T283+T287</f>
        <v>4.8472900000000001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76</v>
      </c>
      <c r="AU136" s="17" t="s">
        <v>105</v>
      </c>
      <c r="BK136" s="147">
        <f>BK137+BK140+BK282+BK283+BK287</f>
        <v>0</v>
      </c>
    </row>
    <row r="137" spans="1:65" s="12" customFormat="1" ht="25.95" customHeight="1">
      <c r="B137" s="148"/>
      <c r="D137" s="149" t="s">
        <v>76</v>
      </c>
      <c r="E137" s="150" t="s">
        <v>139</v>
      </c>
      <c r="F137" s="150" t="s">
        <v>140</v>
      </c>
      <c r="I137" s="151"/>
      <c r="J137" s="152">
        <f>BK137</f>
        <v>0</v>
      </c>
      <c r="L137" s="148"/>
      <c r="M137" s="153"/>
      <c r="N137" s="154"/>
      <c r="O137" s="154"/>
      <c r="P137" s="155">
        <f>P138</f>
        <v>0</v>
      </c>
      <c r="Q137" s="154"/>
      <c r="R137" s="155">
        <f>R138</f>
        <v>0.44169999999999998</v>
      </c>
      <c r="S137" s="154"/>
      <c r="T137" s="156">
        <f>T138</f>
        <v>0</v>
      </c>
      <c r="AR137" s="149" t="s">
        <v>85</v>
      </c>
      <c r="AT137" s="157" t="s">
        <v>76</v>
      </c>
      <c r="AU137" s="157" t="s">
        <v>77</v>
      </c>
      <c r="AY137" s="149" t="s">
        <v>141</v>
      </c>
      <c r="BK137" s="158">
        <f>BK138</f>
        <v>0</v>
      </c>
    </row>
    <row r="138" spans="1:65" s="12" customFormat="1" ht="22.8" customHeight="1">
      <c r="B138" s="148"/>
      <c r="D138" s="149" t="s">
        <v>76</v>
      </c>
      <c r="E138" s="159" t="s">
        <v>142</v>
      </c>
      <c r="F138" s="159" t="s">
        <v>143</v>
      </c>
      <c r="I138" s="151"/>
      <c r="J138" s="160">
        <f>BK138</f>
        <v>0</v>
      </c>
      <c r="L138" s="148"/>
      <c r="M138" s="153"/>
      <c r="N138" s="154"/>
      <c r="O138" s="154"/>
      <c r="P138" s="155">
        <f>P139</f>
        <v>0</v>
      </c>
      <c r="Q138" s="154"/>
      <c r="R138" s="155">
        <f>R139</f>
        <v>0.44169999999999998</v>
      </c>
      <c r="S138" s="154"/>
      <c r="T138" s="156">
        <f>T139</f>
        <v>0</v>
      </c>
      <c r="AR138" s="149" t="s">
        <v>85</v>
      </c>
      <c r="AT138" s="157" t="s">
        <v>76</v>
      </c>
      <c r="AU138" s="157" t="s">
        <v>85</v>
      </c>
      <c r="AY138" s="149" t="s">
        <v>141</v>
      </c>
      <c r="BK138" s="158">
        <f>BK139</f>
        <v>0</v>
      </c>
    </row>
    <row r="139" spans="1:65" s="2" customFormat="1" ht="24" customHeight="1">
      <c r="A139" s="32"/>
      <c r="B139" s="161"/>
      <c r="C139" s="162" t="s">
        <v>144</v>
      </c>
      <c r="D139" s="162" t="s">
        <v>145</v>
      </c>
      <c r="E139" s="163" t="s">
        <v>146</v>
      </c>
      <c r="F139" s="164" t="s">
        <v>147</v>
      </c>
      <c r="G139" s="165" t="s">
        <v>148</v>
      </c>
      <c r="H139" s="166">
        <v>1</v>
      </c>
      <c r="I139" s="167"/>
      <c r="J139" s="168">
        <f>ROUND(I139*H139,2)</f>
        <v>0</v>
      </c>
      <c r="K139" s="169"/>
      <c r="L139" s="33"/>
      <c r="M139" s="170" t="s">
        <v>1</v>
      </c>
      <c r="N139" s="171" t="s">
        <v>43</v>
      </c>
      <c r="O139" s="58"/>
      <c r="P139" s="172">
        <f>O139*H139</f>
        <v>0</v>
      </c>
      <c r="Q139" s="172">
        <v>0.44169999999999998</v>
      </c>
      <c r="R139" s="172">
        <f>Q139*H139</f>
        <v>0.44169999999999998</v>
      </c>
      <c r="S139" s="172">
        <v>0</v>
      </c>
      <c r="T139" s="17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4" t="s">
        <v>149</v>
      </c>
      <c r="AT139" s="174" t="s">
        <v>145</v>
      </c>
      <c r="AU139" s="174" t="s">
        <v>87</v>
      </c>
      <c r="AY139" s="17" t="s">
        <v>141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87</v>
      </c>
      <c r="BK139" s="175">
        <f>ROUND(I139*H139,2)</f>
        <v>0</v>
      </c>
      <c r="BL139" s="17" t="s">
        <v>149</v>
      </c>
      <c r="BM139" s="174" t="s">
        <v>150</v>
      </c>
    </row>
    <row r="140" spans="1:65" s="12" customFormat="1" ht="25.95" customHeight="1">
      <c r="B140" s="148"/>
      <c r="D140" s="149" t="s">
        <v>76</v>
      </c>
      <c r="E140" s="150" t="s">
        <v>151</v>
      </c>
      <c r="F140" s="150" t="s">
        <v>152</v>
      </c>
      <c r="I140" s="151"/>
      <c r="J140" s="152">
        <f>BK140</f>
        <v>0</v>
      </c>
      <c r="L140" s="148"/>
      <c r="M140" s="153"/>
      <c r="N140" s="154"/>
      <c r="O140" s="154"/>
      <c r="P140" s="155">
        <f>P141+P147+P159+P165+P167+P183+P203+P213+P230+P243+P267+P270+P279</f>
        <v>0</v>
      </c>
      <c r="Q140" s="154"/>
      <c r="R140" s="155">
        <f>R141+R147+R159+R165+R167+R183+R203+R213+R230+R243+R267+R270+R279</f>
        <v>2.5553156692000001</v>
      </c>
      <c r="S140" s="154"/>
      <c r="T140" s="156">
        <f>T141+T147+T159+T165+T167+T183+T203+T213+T230+T243+T267+T270+T279</f>
        <v>4.8472900000000001</v>
      </c>
      <c r="AR140" s="149" t="s">
        <v>87</v>
      </c>
      <c r="AT140" s="157" t="s">
        <v>76</v>
      </c>
      <c r="AU140" s="157" t="s">
        <v>77</v>
      </c>
      <c r="AY140" s="149" t="s">
        <v>141</v>
      </c>
      <c r="BK140" s="158">
        <f>BK141+BK147+BK159+BK165+BK167+BK183+BK203+BK213+BK230+BK243+BK267+BK270+BK279</f>
        <v>0</v>
      </c>
    </row>
    <row r="141" spans="1:65" s="12" customFormat="1" ht="22.8" customHeight="1">
      <c r="B141" s="148"/>
      <c r="D141" s="149" t="s">
        <v>76</v>
      </c>
      <c r="E141" s="159" t="s">
        <v>153</v>
      </c>
      <c r="F141" s="159" t="s">
        <v>154</v>
      </c>
      <c r="I141" s="151"/>
      <c r="J141" s="160">
        <f>BK141</f>
        <v>0</v>
      </c>
      <c r="L141" s="148"/>
      <c r="M141" s="153"/>
      <c r="N141" s="154"/>
      <c r="O141" s="154"/>
      <c r="P141" s="155">
        <f>SUM(P142:P146)</f>
        <v>0</v>
      </c>
      <c r="Q141" s="154"/>
      <c r="R141" s="155">
        <f>SUM(R142:R146)</f>
        <v>1.4499999999999999E-3</v>
      </c>
      <c r="S141" s="154"/>
      <c r="T141" s="156">
        <f>SUM(T142:T146)</f>
        <v>0</v>
      </c>
      <c r="AR141" s="149" t="s">
        <v>87</v>
      </c>
      <c r="AT141" s="157" t="s">
        <v>76</v>
      </c>
      <c r="AU141" s="157" t="s">
        <v>85</v>
      </c>
      <c r="AY141" s="149" t="s">
        <v>141</v>
      </c>
      <c r="BK141" s="158">
        <f>SUM(BK142:BK146)</f>
        <v>0</v>
      </c>
    </row>
    <row r="142" spans="1:65" s="2" customFormat="1" ht="16.5" customHeight="1">
      <c r="A142" s="32"/>
      <c r="B142" s="161"/>
      <c r="C142" s="162" t="s">
        <v>155</v>
      </c>
      <c r="D142" s="162" t="s">
        <v>145</v>
      </c>
      <c r="E142" s="163" t="s">
        <v>156</v>
      </c>
      <c r="F142" s="164" t="s">
        <v>157</v>
      </c>
      <c r="G142" s="165" t="s">
        <v>158</v>
      </c>
      <c r="H142" s="166">
        <v>5</v>
      </c>
      <c r="I142" s="167"/>
      <c r="J142" s="168">
        <f>ROUND(I142*H142,2)</f>
        <v>0</v>
      </c>
      <c r="K142" s="169"/>
      <c r="L142" s="33"/>
      <c r="M142" s="170" t="s">
        <v>1</v>
      </c>
      <c r="N142" s="171" t="s">
        <v>43</v>
      </c>
      <c r="O142" s="58"/>
      <c r="P142" s="172">
        <f>O142*H142</f>
        <v>0</v>
      </c>
      <c r="Q142" s="172">
        <v>2.9E-4</v>
      </c>
      <c r="R142" s="172">
        <f>Q142*H142</f>
        <v>1.4499999999999999E-3</v>
      </c>
      <c r="S142" s="172">
        <v>0</v>
      </c>
      <c r="T142" s="17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4" t="s">
        <v>159</v>
      </c>
      <c r="AT142" s="174" t="s">
        <v>145</v>
      </c>
      <c r="AU142" s="174" t="s">
        <v>87</v>
      </c>
      <c r="AY142" s="17" t="s">
        <v>141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7" t="s">
        <v>87</v>
      </c>
      <c r="BK142" s="175">
        <f>ROUND(I142*H142,2)</f>
        <v>0</v>
      </c>
      <c r="BL142" s="17" t="s">
        <v>159</v>
      </c>
      <c r="BM142" s="174" t="s">
        <v>160</v>
      </c>
    </row>
    <row r="143" spans="1:65" s="2" customFormat="1" ht="16.5" customHeight="1">
      <c r="A143" s="32"/>
      <c r="B143" s="161"/>
      <c r="C143" s="162" t="s">
        <v>161</v>
      </c>
      <c r="D143" s="162" t="s">
        <v>145</v>
      </c>
      <c r="E143" s="163" t="s">
        <v>162</v>
      </c>
      <c r="F143" s="164" t="s">
        <v>163</v>
      </c>
      <c r="G143" s="165" t="s">
        <v>148</v>
      </c>
      <c r="H143" s="166">
        <v>7</v>
      </c>
      <c r="I143" s="167"/>
      <c r="J143" s="168">
        <f>ROUND(I143*H143,2)</f>
        <v>0</v>
      </c>
      <c r="K143" s="169"/>
      <c r="L143" s="33"/>
      <c r="M143" s="170" t="s">
        <v>1</v>
      </c>
      <c r="N143" s="171" t="s">
        <v>43</v>
      </c>
      <c r="O143" s="58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4" t="s">
        <v>159</v>
      </c>
      <c r="AT143" s="174" t="s">
        <v>145</v>
      </c>
      <c r="AU143" s="174" t="s">
        <v>87</v>
      </c>
      <c r="AY143" s="17" t="s">
        <v>141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87</v>
      </c>
      <c r="BK143" s="175">
        <f>ROUND(I143*H143,2)</f>
        <v>0</v>
      </c>
      <c r="BL143" s="17" t="s">
        <v>159</v>
      </c>
      <c r="BM143" s="174" t="s">
        <v>164</v>
      </c>
    </row>
    <row r="144" spans="1:65" s="2" customFormat="1" ht="24" customHeight="1">
      <c r="A144" s="32"/>
      <c r="B144" s="161"/>
      <c r="C144" s="162" t="s">
        <v>165</v>
      </c>
      <c r="D144" s="162" t="s">
        <v>145</v>
      </c>
      <c r="E144" s="163" t="s">
        <v>166</v>
      </c>
      <c r="F144" s="164" t="s">
        <v>167</v>
      </c>
      <c r="G144" s="165" t="s">
        <v>168</v>
      </c>
      <c r="H144" s="166">
        <v>2</v>
      </c>
      <c r="I144" s="167"/>
      <c r="J144" s="168">
        <f>ROUND(I144*H144,2)</f>
        <v>0</v>
      </c>
      <c r="K144" s="169"/>
      <c r="L144" s="33"/>
      <c r="M144" s="170" t="s">
        <v>1</v>
      </c>
      <c r="N144" s="171" t="s">
        <v>43</v>
      </c>
      <c r="O144" s="58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4" t="s">
        <v>159</v>
      </c>
      <c r="AT144" s="174" t="s">
        <v>145</v>
      </c>
      <c r="AU144" s="174" t="s">
        <v>87</v>
      </c>
      <c r="AY144" s="17" t="s">
        <v>141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7" t="s">
        <v>87</v>
      </c>
      <c r="BK144" s="175">
        <f>ROUND(I144*H144,2)</f>
        <v>0</v>
      </c>
      <c r="BL144" s="17" t="s">
        <v>159</v>
      </c>
      <c r="BM144" s="174" t="s">
        <v>169</v>
      </c>
    </row>
    <row r="145" spans="1:65" s="2" customFormat="1" ht="16.5" customHeight="1">
      <c r="A145" s="32"/>
      <c r="B145" s="161"/>
      <c r="C145" s="162" t="s">
        <v>170</v>
      </c>
      <c r="D145" s="162" t="s">
        <v>145</v>
      </c>
      <c r="E145" s="163" t="s">
        <v>171</v>
      </c>
      <c r="F145" s="164" t="s">
        <v>172</v>
      </c>
      <c r="G145" s="165" t="s">
        <v>148</v>
      </c>
      <c r="H145" s="166">
        <v>1</v>
      </c>
      <c r="I145" s="167"/>
      <c r="J145" s="168">
        <f>ROUND(I145*H145,2)</f>
        <v>0</v>
      </c>
      <c r="K145" s="169"/>
      <c r="L145" s="33"/>
      <c r="M145" s="170" t="s">
        <v>1</v>
      </c>
      <c r="N145" s="171" t="s">
        <v>43</v>
      </c>
      <c r="O145" s="58"/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4" t="s">
        <v>159</v>
      </c>
      <c r="AT145" s="174" t="s">
        <v>145</v>
      </c>
      <c r="AU145" s="174" t="s">
        <v>87</v>
      </c>
      <c r="AY145" s="17" t="s">
        <v>141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7" t="s">
        <v>87</v>
      </c>
      <c r="BK145" s="175">
        <f>ROUND(I145*H145,2)</f>
        <v>0</v>
      </c>
      <c r="BL145" s="17" t="s">
        <v>159</v>
      </c>
      <c r="BM145" s="174" t="s">
        <v>173</v>
      </c>
    </row>
    <row r="146" spans="1:65" s="2" customFormat="1" ht="24" customHeight="1">
      <c r="A146" s="32"/>
      <c r="B146" s="161"/>
      <c r="C146" s="162" t="s">
        <v>174</v>
      </c>
      <c r="D146" s="162" t="s">
        <v>145</v>
      </c>
      <c r="E146" s="163" t="s">
        <v>175</v>
      </c>
      <c r="F146" s="164" t="s">
        <v>176</v>
      </c>
      <c r="G146" s="165" t="s">
        <v>177</v>
      </c>
      <c r="H146" s="166">
        <v>2</v>
      </c>
      <c r="I146" s="167"/>
      <c r="J146" s="168">
        <f>ROUND(I146*H146,2)</f>
        <v>0</v>
      </c>
      <c r="K146" s="169"/>
      <c r="L146" s="33"/>
      <c r="M146" s="170" t="s">
        <v>1</v>
      </c>
      <c r="N146" s="171" t="s">
        <v>43</v>
      </c>
      <c r="O146" s="58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4" t="s">
        <v>159</v>
      </c>
      <c r="AT146" s="174" t="s">
        <v>145</v>
      </c>
      <c r="AU146" s="174" t="s">
        <v>87</v>
      </c>
      <c r="AY146" s="17" t="s">
        <v>141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7" t="s">
        <v>87</v>
      </c>
      <c r="BK146" s="175">
        <f>ROUND(I146*H146,2)</f>
        <v>0</v>
      </c>
      <c r="BL146" s="17" t="s">
        <v>159</v>
      </c>
      <c r="BM146" s="174" t="s">
        <v>178</v>
      </c>
    </row>
    <row r="147" spans="1:65" s="12" customFormat="1" ht="22.8" customHeight="1">
      <c r="B147" s="148"/>
      <c r="D147" s="149" t="s">
        <v>76</v>
      </c>
      <c r="E147" s="159" t="s">
        <v>179</v>
      </c>
      <c r="F147" s="159" t="s">
        <v>180</v>
      </c>
      <c r="I147" s="151"/>
      <c r="J147" s="160">
        <f>BK147</f>
        <v>0</v>
      </c>
      <c r="L147" s="148"/>
      <c r="M147" s="153"/>
      <c r="N147" s="154"/>
      <c r="O147" s="154"/>
      <c r="P147" s="155">
        <f>SUM(P148:P158)</f>
        <v>0</v>
      </c>
      <c r="Q147" s="154"/>
      <c r="R147" s="155">
        <f>SUM(R148:R158)</f>
        <v>9.8400000000000001E-2</v>
      </c>
      <c r="S147" s="154"/>
      <c r="T147" s="156">
        <f>SUM(T148:T158)</f>
        <v>0</v>
      </c>
      <c r="AR147" s="149" t="s">
        <v>87</v>
      </c>
      <c r="AT147" s="157" t="s">
        <v>76</v>
      </c>
      <c r="AU147" s="157" t="s">
        <v>85</v>
      </c>
      <c r="AY147" s="149" t="s">
        <v>141</v>
      </c>
      <c r="BK147" s="158">
        <f>SUM(BK148:BK158)</f>
        <v>0</v>
      </c>
    </row>
    <row r="148" spans="1:65" s="2" customFormat="1" ht="24" customHeight="1">
      <c r="A148" s="32"/>
      <c r="B148" s="161"/>
      <c r="C148" s="162" t="s">
        <v>181</v>
      </c>
      <c r="D148" s="162" t="s">
        <v>145</v>
      </c>
      <c r="E148" s="163" t="s">
        <v>182</v>
      </c>
      <c r="F148" s="164" t="s">
        <v>183</v>
      </c>
      <c r="G148" s="165" t="s">
        <v>158</v>
      </c>
      <c r="H148" s="166">
        <v>20</v>
      </c>
      <c r="I148" s="167"/>
      <c r="J148" s="168">
        <f t="shared" ref="J148:J158" si="0">ROUND(I148*H148,2)</f>
        <v>0</v>
      </c>
      <c r="K148" s="169"/>
      <c r="L148" s="33"/>
      <c r="M148" s="170" t="s">
        <v>1</v>
      </c>
      <c r="N148" s="171" t="s">
        <v>43</v>
      </c>
      <c r="O148" s="58"/>
      <c r="P148" s="172">
        <f t="shared" ref="P148:P158" si="1">O148*H148</f>
        <v>0</v>
      </c>
      <c r="Q148" s="172">
        <v>7.7999999999999999E-4</v>
      </c>
      <c r="R148" s="172">
        <f t="shared" ref="R148:R158" si="2">Q148*H148</f>
        <v>1.5599999999999999E-2</v>
      </c>
      <c r="S148" s="172">
        <v>0</v>
      </c>
      <c r="T148" s="173">
        <f t="shared" ref="T148:T158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4" t="s">
        <v>159</v>
      </c>
      <c r="AT148" s="174" t="s">
        <v>145</v>
      </c>
      <c r="AU148" s="174" t="s">
        <v>87</v>
      </c>
      <c r="AY148" s="17" t="s">
        <v>141</v>
      </c>
      <c r="BE148" s="175">
        <f t="shared" ref="BE148:BE158" si="4">IF(N148="základní",J148,0)</f>
        <v>0</v>
      </c>
      <c r="BF148" s="175">
        <f t="shared" ref="BF148:BF158" si="5">IF(N148="snížená",J148,0)</f>
        <v>0</v>
      </c>
      <c r="BG148" s="175">
        <f t="shared" ref="BG148:BG158" si="6">IF(N148="zákl. přenesená",J148,0)</f>
        <v>0</v>
      </c>
      <c r="BH148" s="175">
        <f t="shared" ref="BH148:BH158" si="7">IF(N148="sníž. přenesená",J148,0)</f>
        <v>0</v>
      </c>
      <c r="BI148" s="175">
        <f t="shared" ref="BI148:BI158" si="8">IF(N148="nulová",J148,0)</f>
        <v>0</v>
      </c>
      <c r="BJ148" s="17" t="s">
        <v>87</v>
      </c>
      <c r="BK148" s="175">
        <f t="shared" ref="BK148:BK158" si="9">ROUND(I148*H148,2)</f>
        <v>0</v>
      </c>
      <c r="BL148" s="17" t="s">
        <v>159</v>
      </c>
      <c r="BM148" s="174" t="s">
        <v>184</v>
      </c>
    </row>
    <row r="149" spans="1:65" s="2" customFormat="1" ht="24" customHeight="1">
      <c r="A149" s="32"/>
      <c r="B149" s="161"/>
      <c r="C149" s="162" t="s">
        <v>185</v>
      </c>
      <c r="D149" s="162" t="s">
        <v>145</v>
      </c>
      <c r="E149" s="163" t="s">
        <v>186</v>
      </c>
      <c r="F149" s="164" t="s">
        <v>187</v>
      </c>
      <c r="G149" s="165" t="s">
        <v>158</v>
      </c>
      <c r="H149" s="166">
        <v>15</v>
      </c>
      <c r="I149" s="167"/>
      <c r="J149" s="168">
        <f t="shared" si="0"/>
        <v>0</v>
      </c>
      <c r="K149" s="169"/>
      <c r="L149" s="33"/>
      <c r="M149" s="170" t="s">
        <v>1</v>
      </c>
      <c r="N149" s="171" t="s">
        <v>43</v>
      </c>
      <c r="O149" s="58"/>
      <c r="P149" s="172">
        <f t="shared" si="1"/>
        <v>0</v>
      </c>
      <c r="Q149" s="172">
        <v>9.6000000000000002E-4</v>
      </c>
      <c r="R149" s="172">
        <f t="shared" si="2"/>
        <v>1.44E-2</v>
      </c>
      <c r="S149" s="172">
        <v>0</v>
      </c>
      <c r="T149" s="173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4" t="s">
        <v>159</v>
      </c>
      <c r="AT149" s="174" t="s">
        <v>145</v>
      </c>
      <c r="AU149" s="174" t="s">
        <v>87</v>
      </c>
      <c r="AY149" s="17" t="s">
        <v>141</v>
      </c>
      <c r="BE149" s="175">
        <f t="shared" si="4"/>
        <v>0</v>
      </c>
      <c r="BF149" s="175">
        <f t="shared" si="5"/>
        <v>0</v>
      </c>
      <c r="BG149" s="175">
        <f t="shared" si="6"/>
        <v>0</v>
      </c>
      <c r="BH149" s="175">
        <f t="shared" si="7"/>
        <v>0</v>
      </c>
      <c r="BI149" s="175">
        <f t="shared" si="8"/>
        <v>0</v>
      </c>
      <c r="BJ149" s="17" t="s">
        <v>87</v>
      </c>
      <c r="BK149" s="175">
        <f t="shared" si="9"/>
        <v>0</v>
      </c>
      <c r="BL149" s="17" t="s">
        <v>159</v>
      </c>
      <c r="BM149" s="174" t="s">
        <v>188</v>
      </c>
    </row>
    <row r="150" spans="1:65" s="2" customFormat="1" ht="24" customHeight="1">
      <c r="A150" s="32"/>
      <c r="B150" s="161"/>
      <c r="C150" s="162" t="s">
        <v>189</v>
      </c>
      <c r="D150" s="162" t="s">
        <v>145</v>
      </c>
      <c r="E150" s="163" t="s">
        <v>190</v>
      </c>
      <c r="F150" s="164" t="s">
        <v>191</v>
      </c>
      <c r="G150" s="165" t="s">
        <v>158</v>
      </c>
      <c r="H150" s="166">
        <v>20</v>
      </c>
      <c r="I150" s="167"/>
      <c r="J150" s="168">
        <f t="shared" si="0"/>
        <v>0</v>
      </c>
      <c r="K150" s="169"/>
      <c r="L150" s="33"/>
      <c r="M150" s="170" t="s">
        <v>1</v>
      </c>
      <c r="N150" s="171" t="s">
        <v>43</v>
      </c>
      <c r="O150" s="58"/>
      <c r="P150" s="172">
        <f t="shared" si="1"/>
        <v>0</v>
      </c>
      <c r="Q150" s="172">
        <v>1.25E-3</v>
      </c>
      <c r="R150" s="172">
        <f t="shared" si="2"/>
        <v>2.5000000000000001E-2</v>
      </c>
      <c r="S150" s="172">
        <v>0</v>
      </c>
      <c r="T150" s="173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4" t="s">
        <v>159</v>
      </c>
      <c r="AT150" s="174" t="s">
        <v>145</v>
      </c>
      <c r="AU150" s="174" t="s">
        <v>87</v>
      </c>
      <c r="AY150" s="17" t="s">
        <v>141</v>
      </c>
      <c r="BE150" s="175">
        <f t="shared" si="4"/>
        <v>0</v>
      </c>
      <c r="BF150" s="175">
        <f t="shared" si="5"/>
        <v>0</v>
      </c>
      <c r="BG150" s="175">
        <f t="shared" si="6"/>
        <v>0</v>
      </c>
      <c r="BH150" s="175">
        <f t="shared" si="7"/>
        <v>0</v>
      </c>
      <c r="BI150" s="175">
        <f t="shared" si="8"/>
        <v>0</v>
      </c>
      <c r="BJ150" s="17" t="s">
        <v>87</v>
      </c>
      <c r="BK150" s="175">
        <f t="shared" si="9"/>
        <v>0</v>
      </c>
      <c r="BL150" s="17" t="s">
        <v>159</v>
      </c>
      <c r="BM150" s="174" t="s">
        <v>192</v>
      </c>
    </row>
    <row r="151" spans="1:65" s="2" customFormat="1" ht="24" customHeight="1">
      <c r="A151" s="32"/>
      <c r="B151" s="161"/>
      <c r="C151" s="162" t="s">
        <v>193</v>
      </c>
      <c r="D151" s="162" t="s">
        <v>145</v>
      </c>
      <c r="E151" s="163" t="s">
        <v>194</v>
      </c>
      <c r="F151" s="164" t="s">
        <v>195</v>
      </c>
      <c r="G151" s="165" t="s">
        <v>158</v>
      </c>
      <c r="H151" s="166">
        <v>10</v>
      </c>
      <c r="I151" s="167"/>
      <c r="J151" s="168">
        <f t="shared" si="0"/>
        <v>0</v>
      </c>
      <c r="K151" s="169"/>
      <c r="L151" s="33"/>
      <c r="M151" s="170" t="s">
        <v>1</v>
      </c>
      <c r="N151" s="171" t="s">
        <v>43</v>
      </c>
      <c r="O151" s="58"/>
      <c r="P151" s="172">
        <f t="shared" si="1"/>
        <v>0</v>
      </c>
      <c r="Q151" s="172">
        <v>2.5600000000000002E-3</v>
      </c>
      <c r="R151" s="172">
        <f t="shared" si="2"/>
        <v>2.5600000000000001E-2</v>
      </c>
      <c r="S151" s="172">
        <v>0</v>
      </c>
      <c r="T151" s="173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4" t="s">
        <v>159</v>
      </c>
      <c r="AT151" s="174" t="s">
        <v>145</v>
      </c>
      <c r="AU151" s="174" t="s">
        <v>87</v>
      </c>
      <c r="AY151" s="17" t="s">
        <v>141</v>
      </c>
      <c r="BE151" s="175">
        <f t="shared" si="4"/>
        <v>0</v>
      </c>
      <c r="BF151" s="175">
        <f t="shared" si="5"/>
        <v>0</v>
      </c>
      <c r="BG151" s="175">
        <f t="shared" si="6"/>
        <v>0</v>
      </c>
      <c r="BH151" s="175">
        <f t="shared" si="7"/>
        <v>0</v>
      </c>
      <c r="BI151" s="175">
        <f t="shared" si="8"/>
        <v>0</v>
      </c>
      <c r="BJ151" s="17" t="s">
        <v>87</v>
      </c>
      <c r="BK151" s="175">
        <f t="shared" si="9"/>
        <v>0</v>
      </c>
      <c r="BL151" s="17" t="s">
        <v>159</v>
      </c>
      <c r="BM151" s="174" t="s">
        <v>196</v>
      </c>
    </row>
    <row r="152" spans="1:65" s="2" customFormat="1" ht="36" customHeight="1">
      <c r="A152" s="32"/>
      <c r="B152" s="161"/>
      <c r="C152" s="162" t="s">
        <v>197</v>
      </c>
      <c r="D152" s="162" t="s">
        <v>145</v>
      </c>
      <c r="E152" s="163" t="s">
        <v>198</v>
      </c>
      <c r="F152" s="164" t="s">
        <v>199</v>
      </c>
      <c r="G152" s="165" t="s">
        <v>158</v>
      </c>
      <c r="H152" s="166">
        <v>20</v>
      </c>
      <c r="I152" s="167"/>
      <c r="J152" s="168">
        <f t="shared" si="0"/>
        <v>0</v>
      </c>
      <c r="K152" s="169"/>
      <c r="L152" s="33"/>
      <c r="M152" s="170" t="s">
        <v>1</v>
      </c>
      <c r="N152" s="171" t="s">
        <v>43</v>
      </c>
      <c r="O152" s="58"/>
      <c r="P152" s="172">
        <f t="shared" si="1"/>
        <v>0</v>
      </c>
      <c r="Q152" s="172">
        <v>6.9999999999999994E-5</v>
      </c>
      <c r="R152" s="172">
        <f t="shared" si="2"/>
        <v>1.3999999999999998E-3</v>
      </c>
      <c r="S152" s="172">
        <v>0</v>
      </c>
      <c r="T152" s="173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4" t="s">
        <v>159</v>
      </c>
      <c r="AT152" s="174" t="s">
        <v>145</v>
      </c>
      <c r="AU152" s="174" t="s">
        <v>87</v>
      </c>
      <c r="AY152" s="17" t="s">
        <v>141</v>
      </c>
      <c r="BE152" s="175">
        <f t="shared" si="4"/>
        <v>0</v>
      </c>
      <c r="BF152" s="175">
        <f t="shared" si="5"/>
        <v>0</v>
      </c>
      <c r="BG152" s="175">
        <f t="shared" si="6"/>
        <v>0</v>
      </c>
      <c r="BH152" s="175">
        <f t="shared" si="7"/>
        <v>0</v>
      </c>
      <c r="BI152" s="175">
        <f t="shared" si="8"/>
        <v>0</v>
      </c>
      <c r="BJ152" s="17" t="s">
        <v>87</v>
      </c>
      <c r="BK152" s="175">
        <f t="shared" si="9"/>
        <v>0</v>
      </c>
      <c r="BL152" s="17" t="s">
        <v>159</v>
      </c>
      <c r="BM152" s="174" t="s">
        <v>200</v>
      </c>
    </row>
    <row r="153" spans="1:65" s="2" customFormat="1" ht="36" customHeight="1">
      <c r="A153" s="32"/>
      <c r="B153" s="161"/>
      <c r="C153" s="162" t="s">
        <v>201</v>
      </c>
      <c r="D153" s="162" t="s">
        <v>145</v>
      </c>
      <c r="E153" s="163" t="s">
        <v>202</v>
      </c>
      <c r="F153" s="164" t="s">
        <v>203</v>
      </c>
      <c r="G153" s="165" t="s">
        <v>158</v>
      </c>
      <c r="H153" s="166">
        <v>45</v>
      </c>
      <c r="I153" s="167"/>
      <c r="J153" s="168">
        <f t="shared" si="0"/>
        <v>0</v>
      </c>
      <c r="K153" s="169"/>
      <c r="L153" s="33"/>
      <c r="M153" s="170" t="s">
        <v>1</v>
      </c>
      <c r="N153" s="171" t="s">
        <v>43</v>
      </c>
      <c r="O153" s="58"/>
      <c r="P153" s="172">
        <f t="shared" si="1"/>
        <v>0</v>
      </c>
      <c r="Q153" s="172">
        <v>9.0000000000000006E-5</v>
      </c>
      <c r="R153" s="172">
        <f t="shared" si="2"/>
        <v>4.0500000000000006E-3</v>
      </c>
      <c r="S153" s="172">
        <v>0</v>
      </c>
      <c r="T153" s="173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4" t="s">
        <v>159</v>
      </c>
      <c r="AT153" s="174" t="s">
        <v>145</v>
      </c>
      <c r="AU153" s="174" t="s">
        <v>87</v>
      </c>
      <c r="AY153" s="17" t="s">
        <v>141</v>
      </c>
      <c r="BE153" s="175">
        <f t="shared" si="4"/>
        <v>0</v>
      </c>
      <c r="BF153" s="175">
        <f t="shared" si="5"/>
        <v>0</v>
      </c>
      <c r="BG153" s="175">
        <f t="shared" si="6"/>
        <v>0</v>
      </c>
      <c r="BH153" s="175">
        <f t="shared" si="7"/>
        <v>0</v>
      </c>
      <c r="BI153" s="175">
        <f t="shared" si="8"/>
        <v>0</v>
      </c>
      <c r="BJ153" s="17" t="s">
        <v>87</v>
      </c>
      <c r="BK153" s="175">
        <f t="shared" si="9"/>
        <v>0</v>
      </c>
      <c r="BL153" s="17" t="s">
        <v>159</v>
      </c>
      <c r="BM153" s="174" t="s">
        <v>204</v>
      </c>
    </row>
    <row r="154" spans="1:65" s="2" customFormat="1" ht="24" customHeight="1">
      <c r="A154" s="32"/>
      <c r="B154" s="161"/>
      <c r="C154" s="162" t="s">
        <v>205</v>
      </c>
      <c r="D154" s="162" t="s">
        <v>145</v>
      </c>
      <c r="E154" s="163" t="s">
        <v>206</v>
      </c>
      <c r="F154" s="164" t="s">
        <v>207</v>
      </c>
      <c r="G154" s="165" t="s">
        <v>158</v>
      </c>
      <c r="H154" s="166">
        <v>65</v>
      </c>
      <c r="I154" s="167"/>
      <c r="J154" s="168">
        <f t="shared" si="0"/>
        <v>0</v>
      </c>
      <c r="K154" s="169"/>
      <c r="L154" s="33"/>
      <c r="M154" s="170" t="s">
        <v>1</v>
      </c>
      <c r="N154" s="171" t="s">
        <v>43</v>
      </c>
      <c r="O154" s="58"/>
      <c r="P154" s="172">
        <f t="shared" si="1"/>
        <v>0</v>
      </c>
      <c r="Q154" s="172">
        <v>1.9000000000000001E-4</v>
      </c>
      <c r="R154" s="172">
        <f t="shared" si="2"/>
        <v>1.235E-2</v>
      </c>
      <c r="S154" s="172">
        <v>0</v>
      </c>
      <c r="T154" s="173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4" t="s">
        <v>159</v>
      </c>
      <c r="AT154" s="174" t="s">
        <v>145</v>
      </c>
      <c r="AU154" s="174" t="s">
        <v>87</v>
      </c>
      <c r="AY154" s="17" t="s">
        <v>141</v>
      </c>
      <c r="BE154" s="175">
        <f t="shared" si="4"/>
        <v>0</v>
      </c>
      <c r="BF154" s="175">
        <f t="shared" si="5"/>
        <v>0</v>
      </c>
      <c r="BG154" s="175">
        <f t="shared" si="6"/>
        <v>0</v>
      </c>
      <c r="BH154" s="175">
        <f t="shared" si="7"/>
        <v>0</v>
      </c>
      <c r="BI154" s="175">
        <f t="shared" si="8"/>
        <v>0</v>
      </c>
      <c r="BJ154" s="17" t="s">
        <v>87</v>
      </c>
      <c r="BK154" s="175">
        <f t="shared" si="9"/>
        <v>0</v>
      </c>
      <c r="BL154" s="17" t="s">
        <v>159</v>
      </c>
      <c r="BM154" s="174" t="s">
        <v>208</v>
      </c>
    </row>
    <row r="155" spans="1:65" s="2" customFormat="1" ht="24" customHeight="1">
      <c r="A155" s="32"/>
      <c r="B155" s="161"/>
      <c r="C155" s="162" t="s">
        <v>209</v>
      </c>
      <c r="D155" s="162" t="s">
        <v>145</v>
      </c>
      <c r="E155" s="163" t="s">
        <v>210</v>
      </c>
      <c r="F155" s="164" t="s">
        <v>211</v>
      </c>
      <c r="G155" s="165" t="s">
        <v>168</v>
      </c>
      <c r="H155" s="166">
        <v>0.5</v>
      </c>
      <c r="I155" s="167"/>
      <c r="J155" s="168">
        <f t="shared" si="0"/>
        <v>0</v>
      </c>
      <c r="K155" s="169"/>
      <c r="L155" s="33"/>
      <c r="M155" s="170" t="s">
        <v>1</v>
      </c>
      <c r="N155" s="171" t="s">
        <v>43</v>
      </c>
      <c r="O155" s="58"/>
      <c r="P155" s="172">
        <f t="shared" si="1"/>
        <v>0</v>
      </c>
      <c r="Q155" s="172">
        <v>0</v>
      </c>
      <c r="R155" s="172">
        <f t="shared" si="2"/>
        <v>0</v>
      </c>
      <c r="S155" s="172">
        <v>0</v>
      </c>
      <c r="T155" s="173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4" t="s">
        <v>159</v>
      </c>
      <c r="AT155" s="174" t="s">
        <v>145</v>
      </c>
      <c r="AU155" s="174" t="s">
        <v>87</v>
      </c>
      <c r="AY155" s="17" t="s">
        <v>141</v>
      </c>
      <c r="BE155" s="175">
        <f t="shared" si="4"/>
        <v>0</v>
      </c>
      <c r="BF155" s="175">
        <f t="shared" si="5"/>
        <v>0</v>
      </c>
      <c r="BG155" s="175">
        <f t="shared" si="6"/>
        <v>0</v>
      </c>
      <c r="BH155" s="175">
        <f t="shared" si="7"/>
        <v>0</v>
      </c>
      <c r="BI155" s="175">
        <f t="shared" si="8"/>
        <v>0</v>
      </c>
      <c r="BJ155" s="17" t="s">
        <v>87</v>
      </c>
      <c r="BK155" s="175">
        <f t="shared" si="9"/>
        <v>0</v>
      </c>
      <c r="BL155" s="17" t="s">
        <v>159</v>
      </c>
      <c r="BM155" s="174" t="s">
        <v>212</v>
      </c>
    </row>
    <row r="156" spans="1:65" s="2" customFormat="1" ht="24" customHeight="1">
      <c r="A156" s="32"/>
      <c r="B156" s="161"/>
      <c r="C156" s="162" t="s">
        <v>213</v>
      </c>
      <c r="D156" s="162" t="s">
        <v>145</v>
      </c>
      <c r="E156" s="163" t="s">
        <v>214</v>
      </c>
      <c r="F156" s="164" t="s">
        <v>215</v>
      </c>
      <c r="G156" s="165" t="s">
        <v>216</v>
      </c>
      <c r="H156" s="166">
        <v>1</v>
      </c>
      <c r="I156" s="167"/>
      <c r="J156" s="168">
        <f t="shared" si="0"/>
        <v>0</v>
      </c>
      <c r="K156" s="169"/>
      <c r="L156" s="33"/>
      <c r="M156" s="170" t="s">
        <v>1</v>
      </c>
      <c r="N156" s="171" t="s">
        <v>43</v>
      </c>
      <c r="O156" s="58"/>
      <c r="P156" s="172">
        <f t="shared" si="1"/>
        <v>0</v>
      </c>
      <c r="Q156" s="172">
        <v>0</v>
      </c>
      <c r="R156" s="172">
        <f t="shared" si="2"/>
        <v>0</v>
      </c>
      <c r="S156" s="172">
        <v>0</v>
      </c>
      <c r="T156" s="173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4" t="s">
        <v>159</v>
      </c>
      <c r="AT156" s="174" t="s">
        <v>145</v>
      </c>
      <c r="AU156" s="174" t="s">
        <v>87</v>
      </c>
      <c r="AY156" s="17" t="s">
        <v>141</v>
      </c>
      <c r="BE156" s="175">
        <f t="shared" si="4"/>
        <v>0</v>
      </c>
      <c r="BF156" s="175">
        <f t="shared" si="5"/>
        <v>0</v>
      </c>
      <c r="BG156" s="175">
        <f t="shared" si="6"/>
        <v>0</v>
      </c>
      <c r="BH156" s="175">
        <f t="shared" si="7"/>
        <v>0</v>
      </c>
      <c r="BI156" s="175">
        <f t="shared" si="8"/>
        <v>0</v>
      </c>
      <c r="BJ156" s="17" t="s">
        <v>87</v>
      </c>
      <c r="BK156" s="175">
        <f t="shared" si="9"/>
        <v>0</v>
      </c>
      <c r="BL156" s="17" t="s">
        <v>159</v>
      </c>
      <c r="BM156" s="174" t="s">
        <v>217</v>
      </c>
    </row>
    <row r="157" spans="1:65" s="2" customFormat="1" ht="24" customHeight="1">
      <c r="A157" s="32"/>
      <c r="B157" s="161"/>
      <c r="C157" s="162" t="s">
        <v>218</v>
      </c>
      <c r="D157" s="162" t="s">
        <v>145</v>
      </c>
      <c r="E157" s="163" t="s">
        <v>219</v>
      </c>
      <c r="F157" s="164" t="s">
        <v>220</v>
      </c>
      <c r="G157" s="165" t="s">
        <v>177</v>
      </c>
      <c r="H157" s="166">
        <v>4</v>
      </c>
      <c r="I157" s="167"/>
      <c r="J157" s="168">
        <f t="shared" si="0"/>
        <v>0</v>
      </c>
      <c r="K157" s="169"/>
      <c r="L157" s="33"/>
      <c r="M157" s="170" t="s">
        <v>1</v>
      </c>
      <c r="N157" s="171" t="s">
        <v>43</v>
      </c>
      <c r="O157" s="58"/>
      <c r="P157" s="172">
        <f t="shared" si="1"/>
        <v>0</v>
      </c>
      <c r="Q157" s="172">
        <v>0</v>
      </c>
      <c r="R157" s="172">
        <f t="shared" si="2"/>
        <v>0</v>
      </c>
      <c r="S157" s="172">
        <v>0</v>
      </c>
      <c r="T157" s="173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4" t="s">
        <v>159</v>
      </c>
      <c r="AT157" s="174" t="s">
        <v>145</v>
      </c>
      <c r="AU157" s="174" t="s">
        <v>87</v>
      </c>
      <c r="AY157" s="17" t="s">
        <v>141</v>
      </c>
      <c r="BE157" s="175">
        <f t="shared" si="4"/>
        <v>0</v>
      </c>
      <c r="BF157" s="175">
        <f t="shared" si="5"/>
        <v>0</v>
      </c>
      <c r="BG157" s="175">
        <f t="shared" si="6"/>
        <v>0</v>
      </c>
      <c r="BH157" s="175">
        <f t="shared" si="7"/>
        <v>0</v>
      </c>
      <c r="BI157" s="175">
        <f t="shared" si="8"/>
        <v>0</v>
      </c>
      <c r="BJ157" s="17" t="s">
        <v>87</v>
      </c>
      <c r="BK157" s="175">
        <f t="shared" si="9"/>
        <v>0</v>
      </c>
      <c r="BL157" s="17" t="s">
        <v>159</v>
      </c>
      <c r="BM157" s="174" t="s">
        <v>221</v>
      </c>
    </row>
    <row r="158" spans="1:65" s="2" customFormat="1" ht="24" customHeight="1">
      <c r="A158" s="32"/>
      <c r="B158" s="161"/>
      <c r="C158" s="162" t="s">
        <v>222</v>
      </c>
      <c r="D158" s="162" t="s">
        <v>145</v>
      </c>
      <c r="E158" s="163" t="s">
        <v>223</v>
      </c>
      <c r="F158" s="164" t="s">
        <v>224</v>
      </c>
      <c r="G158" s="165" t="s">
        <v>168</v>
      </c>
      <c r="H158" s="166">
        <v>9.8000000000000004E-2</v>
      </c>
      <c r="I158" s="167"/>
      <c r="J158" s="168">
        <f t="shared" si="0"/>
        <v>0</v>
      </c>
      <c r="K158" s="169"/>
      <c r="L158" s="33"/>
      <c r="M158" s="170" t="s">
        <v>1</v>
      </c>
      <c r="N158" s="171" t="s">
        <v>43</v>
      </c>
      <c r="O158" s="58"/>
      <c r="P158" s="172">
        <f t="shared" si="1"/>
        <v>0</v>
      </c>
      <c r="Q158" s="172">
        <v>0</v>
      </c>
      <c r="R158" s="172">
        <f t="shared" si="2"/>
        <v>0</v>
      </c>
      <c r="S158" s="172">
        <v>0</v>
      </c>
      <c r="T158" s="173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4" t="s">
        <v>159</v>
      </c>
      <c r="AT158" s="174" t="s">
        <v>145</v>
      </c>
      <c r="AU158" s="174" t="s">
        <v>87</v>
      </c>
      <c r="AY158" s="17" t="s">
        <v>141</v>
      </c>
      <c r="BE158" s="175">
        <f t="shared" si="4"/>
        <v>0</v>
      </c>
      <c r="BF158" s="175">
        <f t="shared" si="5"/>
        <v>0</v>
      </c>
      <c r="BG158" s="175">
        <f t="shared" si="6"/>
        <v>0</v>
      </c>
      <c r="BH158" s="175">
        <f t="shared" si="7"/>
        <v>0</v>
      </c>
      <c r="BI158" s="175">
        <f t="shared" si="8"/>
        <v>0</v>
      </c>
      <c r="BJ158" s="17" t="s">
        <v>87</v>
      </c>
      <c r="BK158" s="175">
        <f t="shared" si="9"/>
        <v>0</v>
      </c>
      <c r="BL158" s="17" t="s">
        <v>159</v>
      </c>
      <c r="BM158" s="174" t="s">
        <v>225</v>
      </c>
    </row>
    <row r="159" spans="1:65" s="12" customFormat="1" ht="22.8" customHeight="1">
      <c r="B159" s="148"/>
      <c r="D159" s="149" t="s">
        <v>76</v>
      </c>
      <c r="E159" s="159" t="s">
        <v>226</v>
      </c>
      <c r="F159" s="159" t="s">
        <v>227</v>
      </c>
      <c r="I159" s="151"/>
      <c r="J159" s="160">
        <f>BK159</f>
        <v>0</v>
      </c>
      <c r="L159" s="148"/>
      <c r="M159" s="153"/>
      <c r="N159" s="154"/>
      <c r="O159" s="154"/>
      <c r="P159" s="155">
        <f>SUM(P160:P164)</f>
        <v>0</v>
      </c>
      <c r="Q159" s="154"/>
      <c r="R159" s="155">
        <f>SUM(R160:R164)</f>
        <v>4.7419999999999997E-2</v>
      </c>
      <c r="S159" s="154"/>
      <c r="T159" s="156">
        <f>SUM(T160:T164)</f>
        <v>0</v>
      </c>
      <c r="AR159" s="149" t="s">
        <v>87</v>
      </c>
      <c r="AT159" s="157" t="s">
        <v>76</v>
      </c>
      <c r="AU159" s="157" t="s">
        <v>85</v>
      </c>
      <c r="AY159" s="149" t="s">
        <v>141</v>
      </c>
      <c r="BK159" s="158">
        <f>SUM(BK160:BK164)</f>
        <v>0</v>
      </c>
    </row>
    <row r="160" spans="1:65" s="2" customFormat="1" ht="16.5" customHeight="1">
      <c r="A160" s="32"/>
      <c r="B160" s="161"/>
      <c r="C160" s="162" t="s">
        <v>228</v>
      </c>
      <c r="D160" s="162" t="s">
        <v>145</v>
      </c>
      <c r="E160" s="163" t="s">
        <v>229</v>
      </c>
      <c r="F160" s="164" t="s">
        <v>230</v>
      </c>
      <c r="G160" s="165" t="s">
        <v>158</v>
      </c>
      <c r="H160" s="166">
        <v>6</v>
      </c>
      <c r="I160" s="167"/>
      <c r="J160" s="168">
        <f>ROUND(I160*H160,2)</f>
        <v>0</v>
      </c>
      <c r="K160" s="169"/>
      <c r="L160" s="33"/>
      <c r="M160" s="170" t="s">
        <v>1</v>
      </c>
      <c r="N160" s="171" t="s">
        <v>43</v>
      </c>
      <c r="O160" s="58"/>
      <c r="P160" s="172">
        <f>O160*H160</f>
        <v>0</v>
      </c>
      <c r="Q160" s="172">
        <v>1.25E-3</v>
      </c>
      <c r="R160" s="172">
        <f>Q160*H160</f>
        <v>7.4999999999999997E-3</v>
      </c>
      <c r="S160" s="172">
        <v>0</v>
      </c>
      <c r="T160" s="173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4" t="s">
        <v>159</v>
      </c>
      <c r="AT160" s="174" t="s">
        <v>145</v>
      </c>
      <c r="AU160" s="174" t="s">
        <v>87</v>
      </c>
      <c r="AY160" s="17" t="s">
        <v>141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7" t="s">
        <v>87</v>
      </c>
      <c r="BK160" s="175">
        <f>ROUND(I160*H160,2)</f>
        <v>0</v>
      </c>
      <c r="BL160" s="17" t="s">
        <v>159</v>
      </c>
      <c r="BM160" s="174" t="s">
        <v>231</v>
      </c>
    </row>
    <row r="161" spans="1:65" s="2" customFormat="1" ht="16.5" customHeight="1">
      <c r="A161" s="32"/>
      <c r="B161" s="161"/>
      <c r="C161" s="162" t="s">
        <v>232</v>
      </c>
      <c r="D161" s="162" t="s">
        <v>145</v>
      </c>
      <c r="E161" s="163" t="s">
        <v>233</v>
      </c>
      <c r="F161" s="164" t="s">
        <v>234</v>
      </c>
      <c r="G161" s="165" t="s">
        <v>158</v>
      </c>
      <c r="H161" s="166">
        <v>20</v>
      </c>
      <c r="I161" s="167"/>
      <c r="J161" s="168">
        <f>ROUND(I161*H161,2)</f>
        <v>0</v>
      </c>
      <c r="K161" s="169"/>
      <c r="L161" s="33"/>
      <c r="M161" s="170" t="s">
        <v>1</v>
      </c>
      <c r="N161" s="171" t="s">
        <v>43</v>
      </c>
      <c r="O161" s="58"/>
      <c r="P161" s="172">
        <f>O161*H161</f>
        <v>0</v>
      </c>
      <c r="Q161" s="172">
        <v>1.97E-3</v>
      </c>
      <c r="R161" s="172">
        <f>Q161*H161</f>
        <v>3.9399999999999998E-2</v>
      </c>
      <c r="S161" s="172">
        <v>0</v>
      </c>
      <c r="T161" s="17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4" t="s">
        <v>159</v>
      </c>
      <c r="AT161" s="174" t="s">
        <v>145</v>
      </c>
      <c r="AU161" s="174" t="s">
        <v>87</v>
      </c>
      <c r="AY161" s="17" t="s">
        <v>141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7" t="s">
        <v>87</v>
      </c>
      <c r="BK161" s="175">
        <f>ROUND(I161*H161,2)</f>
        <v>0</v>
      </c>
      <c r="BL161" s="17" t="s">
        <v>159</v>
      </c>
      <c r="BM161" s="174" t="s">
        <v>235</v>
      </c>
    </row>
    <row r="162" spans="1:65" s="2" customFormat="1" ht="16.5" customHeight="1">
      <c r="A162" s="32"/>
      <c r="B162" s="161"/>
      <c r="C162" s="162" t="s">
        <v>236</v>
      </c>
      <c r="D162" s="162" t="s">
        <v>145</v>
      </c>
      <c r="E162" s="163" t="s">
        <v>237</v>
      </c>
      <c r="F162" s="164" t="s">
        <v>238</v>
      </c>
      <c r="G162" s="165" t="s">
        <v>148</v>
      </c>
      <c r="H162" s="166">
        <v>2</v>
      </c>
      <c r="I162" s="167"/>
      <c r="J162" s="168">
        <f>ROUND(I162*H162,2)</f>
        <v>0</v>
      </c>
      <c r="K162" s="169"/>
      <c r="L162" s="33"/>
      <c r="M162" s="170" t="s">
        <v>1</v>
      </c>
      <c r="N162" s="171" t="s">
        <v>43</v>
      </c>
      <c r="O162" s="58"/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4" t="s">
        <v>159</v>
      </c>
      <c r="AT162" s="174" t="s">
        <v>145</v>
      </c>
      <c r="AU162" s="174" t="s">
        <v>87</v>
      </c>
      <c r="AY162" s="17" t="s">
        <v>141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7" t="s">
        <v>87</v>
      </c>
      <c r="BK162" s="175">
        <f>ROUND(I162*H162,2)</f>
        <v>0</v>
      </c>
      <c r="BL162" s="17" t="s">
        <v>159</v>
      </c>
      <c r="BM162" s="174" t="s">
        <v>239</v>
      </c>
    </row>
    <row r="163" spans="1:65" s="2" customFormat="1" ht="24" customHeight="1">
      <c r="A163" s="32"/>
      <c r="B163" s="161"/>
      <c r="C163" s="162" t="s">
        <v>240</v>
      </c>
      <c r="D163" s="162" t="s">
        <v>145</v>
      </c>
      <c r="E163" s="163" t="s">
        <v>241</v>
      </c>
      <c r="F163" s="164" t="s">
        <v>242</v>
      </c>
      <c r="G163" s="165" t="s">
        <v>148</v>
      </c>
      <c r="H163" s="166">
        <v>2</v>
      </c>
      <c r="I163" s="167"/>
      <c r="J163" s="168">
        <f>ROUND(I163*H163,2)</f>
        <v>0</v>
      </c>
      <c r="K163" s="169"/>
      <c r="L163" s="33"/>
      <c r="M163" s="170" t="s">
        <v>1</v>
      </c>
      <c r="N163" s="171" t="s">
        <v>43</v>
      </c>
      <c r="O163" s="58"/>
      <c r="P163" s="172">
        <f>O163*H163</f>
        <v>0</v>
      </c>
      <c r="Q163" s="172">
        <v>2.5999999999999998E-4</v>
      </c>
      <c r="R163" s="172">
        <f>Q163*H163</f>
        <v>5.1999999999999995E-4</v>
      </c>
      <c r="S163" s="172">
        <v>0</v>
      </c>
      <c r="T163" s="173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4" t="s">
        <v>159</v>
      </c>
      <c r="AT163" s="174" t="s">
        <v>145</v>
      </c>
      <c r="AU163" s="174" t="s">
        <v>87</v>
      </c>
      <c r="AY163" s="17" t="s">
        <v>141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7" t="s">
        <v>87</v>
      </c>
      <c r="BK163" s="175">
        <f>ROUND(I163*H163,2)</f>
        <v>0</v>
      </c>
      <c r="BL163" s="17" t="s">
        <v>159</v>
      </c>
      <c r="BM163" s="174" t="s">
        <v>243</v>
      </c>
    </row>
    <row r="164" spans="1:65" s="2" customFormat="1" ht="24" customHeight="1">
      <c r="A164" s="32"/>
      <c r="B164" s="161"/>
      <c r="C164" s="162" t="s">
        <v>244</v>
      </c>
      <c r="D164" s="162" t="s">
        <v>145</v>
      </c>
      <c r="E164" s="163" t="s">
        <v>245</v>
      </c>
      <c r="F164" s="164" t="s">
        <v>246</v>
      </c>
      <c r="G164" s="165" t="s">
        <v>168</v>
      </c>
      <c r="H164" s="166">
        <v>4.7E-2</v>
      </c>
      <c r="I164" s="167"/>
      <c r="J164" s="168">
        <f>ROUND(I164*H164,2)</f>
        <v>0</v>
      </c>
      <c r="K164" s="169"/>
      <c r="L164" s="33"/>
      <c r="M164" s="170" t="s">
        <v>1</v>
      </c>
      <c r="N164" s="171" t="s">
        <v>43</v>
      </c>
      <c r="O164" s="58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4" t="s">
        <v>159</v>
      </c>
      <c r="AT164" s="174" t="s">
        <v>145</v>
      </c>
      <c r="AU164" s="174" t="s">
        <v>87</v>
      </c>
      <c r="AY164" s="17" t="s">
        <v>141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7" t="s">
        <v>87</v>
      </c>
      <c r="BK164" s="175">
        <f>ROUND(I164*H164,2)</f>
        <v>0</v>
      </c>
      <c r="BL164" s="17" t="s">
        <v>159</v>
      </c>
      <c r="BM164" s="174" t="s">
        <v>247</v>
      </c>
    </row>
    <row r="165" spans="1:65" s="12" customFormat="1" ht="22.8" customHeight="1">
      <c r="B165" s="148"/>
      <c r="D165" s="149" t="s">
        <v>76</v>
      </c>
      <c r="E165" s="159" t="s">
        <v>248</v>
      </c>
      <c r="F165" s="159" t="s">
        <v>249</v>
      </c>
      <c r="I165" s="151"/>
      <c r="J165" s="160">
        <f>BK165</f>
        <v>0</v>
      </c>
      <c r="L165" s="148"/>
      <c r="M165" s="153"/>
      <c r="N165" s="154"/>
      <c r="O165" s="154"/>
      <c r="P165" s="155">
        <f>P166</f>
        <v>0</v>
      </c>
      <c r="Q165" s="154"/>
      <c r="R165" s="155">
        <f>R166</f>
        <v>0</v>
      </c>
      <c r="S165" s="154"/>
      <c r="T165" s="156">
        <f>T166</f>
        <v>1.3869400000000001</v>
      </c>
      <c r="AR165" s="149" t="s">
        <v>87</v>
      </c>
      <c r="AT165" s="157" t="s">
        <v>76</v>
      </c>
      <c r="AU165" s="157" t="s">
        <v>85</v>
      </c>
      <c r="AY165" s="149" t="s">
        <v>141</v>
      </c>
      <c r="BK165" s="158">
        <f>BK166</f>
        <v>0</v>
      </c>
    </row>
    <row r="166" spans="1:65" s="2" customFormat="1" ht="16.5" customHeight="1">
      <c r="A166" s="32"/>
      <c r="B166" s="161"/>
      <c r="C166" s="162" t="s">
        <v>250</v>
      </c>
      <c r="D166" s="162" t="s">
        <v>145</v>
      </c>
      <c r="E166" s="163" t="s">
        <v>251</v>
      </c>
      <c r="F166" s="164" t="s">
        <v>252</v>
      </c>
      <c r="G166" s="165" t="s">
        <v>216</v>
      </c>
      <c r="H166" s="166">
        <v>2</v>
      </c>
      <c r="I166" s="167"/>
      <c r="J166" s="168">
        <f>ROUND(I166*H166,2)</f>
        <v>0</v>
      </c>
      <c r="K166" s="169"/>
      <c r="L166" s="33"/>
      <c r="M166" s="170" t="s">
        <v>1</v>
      </c>
      <c r="N166" s="171" t="s">
        <v>43</v>
      </c>
      <c r="O166" s="58"/>
      <c r="P166" s="172">
        <f>O166*H166</f>
        <v>0</v>
      </c>
      <c r="Q166" s="172">
        <v>0</v>
      </c>
      <c r="R166" s="172">
        <f>Q166*H166</f>
        <v>0</v>
      </c>
      <c r="S166" s="172">
        <v>0.69347000000000003</v>
      </c>
      <c r="T166" s="173">
        <f>S166*H166</f>
        <v>1.3869400000000001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4" t="s">
        <v>159</v>
      </c>
      <c r="AT166" s="174" t="s">
        <v>145</v>
      </c>
      <c r="AU166" s="174" t="s">
        <v>87</v>
      </c>
      <c r="AY166" s="17" t="s">
        <v>141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7" t="s">
        <v>87</v>
      </c>
      <c r="BK166" s="175">
        <f>ROUND(I166*H166,2)</f>
        <v>0</v>
      </c>
      <c r="BL166" s="17" t="s">
        <v>159</v>
      </c>
      <c r="BM166" s="174" t="s">
        <v>253</v>
      </c>
    </row>
    <row r="167" spans="1:65" s="12" customFormat="1" ht="22.8" customHeight="1">
      <c r="B167" s="148"/>
      <c r="D167" s="149" t="s">
        <v>76</v>
      </c>
      <c r="E167" s="159" t="s">
        <v>254</v>
      </c>
      <c r="F167" s="159" t="s">
        <v>255</v>
      </c>
      <c r="I167" s="151"/>
      <c r="J167" s="160">
        <f>BK167</f>
        <v>0</v>
      </c>
      <c r="L167" s="148"/>
      <c r="M167" s="153"/>
      <c r="N167" s="154"/>
      <c r="O167" s="154"/>
      <c r="P167" s="155">
        <f>SUM(P168:P182)</f>
        <v>0</v>
      </c>
      <c r="Q167" s="154"/>
      <c r="R167" s="155">
        <f>SUM(R168:R182)</f>
        <v>8.7110000000000007E-2</v>
      </c>
      <c r="S167" s="154"/>
      <c r="T167" s="156">
        <f>SUM(T168:T182)</f>
        <v>0</v>
      </c>
      <c r="AR167" s="149" t="s">
        <v>87</v>
      </c>
      <c r="AT167" s="157" t="s">
        <v>76</v>
      </c>
      <c r="AU167" s="157" t="s">
        <v>85</v>
      </c>
      <c r="AY167" s="149" t="s">
        <v>141</v>
      </c>
      <c r="BK167" s="158">
        <f>SUM(BK168:BK182)</f>
        <v>0</v>
      </c>
    </row>
    <row r="168" spans="1:65" s="2" customFormat="1" ht="36" customHeight="1">
      <c r="A168" s="32"/>
      <c r="B168" s="161"/>
      <c r="C168" s="162" t="s">
        <v>256</v>
      </c>
      <c r="D168" s="162" t="s">
        <v>145</v>
      </c>
      <c r="E168" s="163" t="s">
        <v>257</v>
      </c>
      <c r="F168" s="164" t="s">
        <v>258</v>
      </c>
      <c r="G168" s="165" t="s">
        <v>216</v>
      </c>
      <c r="H168" s="166">
        <v>1</v>
      </c>
      <c r="I168" s="167"/>
      <c r="J168" s="168">
        <f>ROUND(I168*H168,2)</f>
        <v>0</v>
      </c>
      <c r="K168" s="169"/>
      <c r="L168" s="33"/>
      <c r="M168" s="170" t="s">
        <v>1</v>
      </c>
      <c r="N168" s="171" t="s">
        <v>43</v>
      </c>
      <c r="O168" s="58"/>
      <c r="P168" s="172">
        <f>O168*H168</f>
        <v>0</v>
      </c>
      <c r="Q168" s="172">
        <v>8.0549999999999997E-2</v>
      </c>
      <c r="R168" s="172">
        <f>Q168*H168</f>
        <v>8.0549999999999997E-2</v>
      </c>
      <c r="S168" s="172">
        <v>0</v>
      </c>
      <c r="T168" s="17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4" t="s">
        <v>159</v>
      </c>
      <c r="AT168" s="174" t="s">
        <v>145</v>
      </c>
      <c r="AU168" s="174" t="s">
        <v>87</v>
      </c>
      <c r="AY168" s="17" t="s">
        <v>141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7" t="s">
        <v>87</v>
      </c>
      <c r="BK168" s="175">
        <f>ROUND(I168*H168,2)</f>
        <v>0</v>
      </c>
      <c r="BL168" s="17" t="s">
        <v>159</v>
      </c>
      <c r="BM168" s="174" t="s">
        <v>259</v>
      </c>
    </row>
    <row r="169" spans="1:65" s="13" customFormat="1" ht="20.399999999999999">
      <c r="B169" s="176"/>
      <c r="D169" s="177" t="s">
        <v>260</v>
      </c>
      <c r="E169" s="178" t="s">
        <v>1</v>
      </c>
      <c r="F169" s="179" t="s">
        <v>261</v>
      </c>
      <c r="H169" s="180">
        <v>1</v>
      </c>
      <c r="I169" s="181"/>
      <c r="L169" s="176"/>
      <c r="M169" s="182"/>
      <c r="N169" s="183"/>
      <c r="O169" s="183"/>
      <c r="P169" s="183"/>
      <c r="Q169" s="183"/>
      <c r="R169" s="183"/>
      <c r="S169" s="183"/>
      <c r="T169" s="184"/>
      <c r="AT169" s="178" t="s">
        <v>260</v>
      </c>
      <c r="AU169" s="178" t="s">
        <v>87</v>
      </c>
      <c r="AV169" s="13" t="s">
        <v>87</v>
      </c>
      <c r="AW169" s="13" t="s">
        <v>34</v>
      </c>
      <c r="AX169" s="13" t="s">
        <v>85</v>
      </c>
      <c r="AY169" s="178" t="s">
        <v>141</v>
      </c>
    </row>
    <row r="170" spans="1:65" s="2" customFormat="1" ht="16.5" customHeight="1">
      <c r="A170" s="32"/>
      <c r="B170" s="161"/>
      <c r="C170" s="162" t="s">
        <v>262</v>
      </c>
      <c r="D170" s="162" t="s">
        <v>145</v>
      </c>
      <c r="E170" s="163" t="s">
        <v>263</v>
      </c>
      <c r="F170" s="164" t="s">
        <v>264</v>
      </c>
      <c r="G170" s="165" t="s">
        <v>148</v>
      </c>
      <c r="H170" s="166">
        <v>1</v>
      </c>
      <c r="I170" s="167"/>
      <c r="J170" s="168">
        <f t="shared" ref="J170:J182" si="10">ROUND(I170*H170,2)</f>
        <v>0</v>
      </c>
      <c r="K170" s="169"/>
      <c r="L170" s="33"/>
      <c r="M170" s="170" t="s">
        <v>1</v>
      </c>
      <c r="N170" s="171" t="s">
        <v>43</v>
      </c>
      <c r="O170" s="58"/>
      <c r="P170" s="172">
        <f t="shared" ref="P170:P182" si="11">O170*H170</f>
        <v>0</v>
      </c>
      <c r="Q170" s="172">
        <v>0</v>
      </c>
      <c r="R170" s="172">
        <f t="shared" ref="R170:R182" si="12">Q170*H170</f>
        <v>0</v>
      </c>
      <c r="S170" s="172">
        <v>0</v>
      </c>
      <c r="T170" s="173">
        <f t="shared" ref="T170:T182" si="13"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4" t="s">
        <v>159</v>
      </c>
      <c r="AT170" s="174" t="s">
        <v>145</v>
      </c>
      <c r="AU170" s="174" t="s">
        <v>87</v>
      </c>
      <c r="AY170" s="17" t="s">
        <v>141</v>
      </c>
      <c r="BE170" s="175">
        <f t="shared" ref="BE170:BE182" si="14">IF(N170="základní",J170,0)</f>
        <v>0</v>
      </c>
      <c r="BF170" s="175">
        <f t="shared" ref="BF170:BF182" si="15">IF(N170="snížená",J170,0)</f>
        <v>0</v>
      </c>
      <c r="BG170" s="175">
        <f t="shared" ref="BG170:BG182" si="16">IF(N170="zákl. přenesená",J170,0)</f>
        <v>0</v>
      </c>
      <c r="BH170" s="175">
        <f t="shared" ref="BH170:BH182" si="17">IF(N170="sníž. přenesená",J170,0)</f>
        <v>0</v>
      </c>
      <c r="BI170" s="175">
        <f t="shared" ref="BI170:BI182" si="18">IF(N170="nulová",J170,0)</f>
        <v>0</v>
      </c>
      <c r="BJ170" s="17" t="s">
        <v>87</v>
      </c>
      <c r="BK170" s="175">
        <f t="shared" ref="BK170:BK182" si="19">ROUND(I170*H170,2)</f>
        <v>0</v>
      </c>
      <c r="BL170" s="17" t="s">
        <v>159</v>
      </c>
      <c r="BM170" s="174" t="s">
        <v>265</v>
      </c>
    </row>
    <row r="171" spans="1:65" s="2" customFormat="1" ht="16.5" customHeight="1">
      <c r="A171" s="32"/>
      <c r="B171" s="161"/>
      <c r="C171" s="162" t="s">
        <v>266</v>
      </c>
      <c r="D171" s="162" t="s">
        <v>145</v>
      </c>
      <c r="E171" s="163" t="s">
        <v>267</v>
      </c>
      <c r="F171" s="164" t="s">
        <v>268</v>
      </c>
      <c r="G171" s="165" t="s">
        <v>148</v>
      </c>
      <c r="H171" s="166">
        <v>1</v>
      </c>
      <c r="I171" s="167"/>
      <c r="J171" s="168">
        <f t="shared" si="10"/>
        <v>0</v>
      </c>
      <c r="K171" s="169"/>
      <c r="L171" s="33"/>
      <c r="M171" s="170" t="s">
        <v>1</v>
      </c>
      <c r="N171" s="171" t="s">
        <v>43</v>
      </c>
      <c r="O171" s="58"/>
      <c r="P171" s="172">
        <f t="shared" si="11"/>
        <v>0</v>
      </c>
      <c r="Q171" s="172">
        <v>0</v>
      </c>
      <c r="R171" s="172">
        <f t="shared" si="12"/>
        <v>0</v>
      </c>
      <c r="S171" s="172">
        <v>0</v>
      </c>
      <c r="T171" s="173">
        <f t="shared" si="1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4" t="s">
        <v>159</v>
      </c>
      <c r="AT171" s="174" t="s">
        <v>145</v>
      </c>
      <c r="AU171" s="174" t="s">
        <v>87</v>
      </c>
      <c r="AY171" s="17" t="s">
        <v>141</v>
      </c>
      <c r="BE171" s="175">
        <f t="shared" si="14"/>
        <v>0</v>
      </c>
      <c r="BF171" s="175">
        <f t="shared" si="15"/>
        <v>0</v>
      </c>
      <c r="BG171" s="175">
        <f t="shared" si="16"/>
        <v>0</v>
      </c>
      <c r="BH171" s="175">
        <f t="shared" si="17"/>
        <v>0</v>
      </c>
      <c r="BI171" s="175">
        <f t="shared" si="18"/>
        <v>0</v>
      </c>
      <c r="BJ171" s="17" t="s">
        <v>87</v>
      </c>
      <c r="BK171" s="175">
        <f t="shared" si="19"/>
        <v>0</v>
      </c>
      <c r="BL171" s="17" t="s">
        <v>159</v>
      </c>
      <c r="BM171" s="174" t="s">
        <v>269</v>
      </c>
    </row>
    <row r="172" spans="1:65" s="2" customFormat="1" ht="16.5" customHeight="1">
      <c r="A172" s="32"/>
      <c r="B172" s="161"/>
      <c r="C172" s="162" t="s">
        <v>270</v>
      </c>
      <c r="D172" s="162" t="s">
        <v>145</v>
      </c>
      <c r="E172" s="163" t="s">
        <v>271</v>
      </c>
      <c r="F172" s="164" t="s">
        <v>272</v>
      </c>
      <c r="G172" s="165" t="s">
        <v>148</v>
      </c>
      <c r="H172" s="166">
        <v>2</v>
      </c>
      <c r="I172" s="167"/>
      <c r="J172" s="168">
        <f t="shared" si="10"/>
        <v>0</v>
      </c>
      <c r="K172" s="169"/>
      <c r="L172" s="33"/>
      <c r="M172" s="170" t="s">
        <v>1</v>
      </c>
      <c r="N172" s="171" t="s">
        <v>43</v>
      </c>
      <c r="O172" s="58"/>
      <c r="P172" s="172">
        <f t="shared" si="11"/>
        <v>0</v>
      </c>
      <c r="Q172" s="172">
        <v>0</v>
      </c>
      <c r="R172" s="172">
        <f t="shared" si="12"/>
        <v>0</v>
      </c>
      <c r="S172" s="172">
        <v>0</v>
      </c>
      <c r="T172" s="173">
        <f t="shared" si="1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4" t="s">
        <v>159</v>
      </c>
      <c r="AT172" s="174" t="s">
        <v>145</v>
      </c>
      <c r="AU172" s="174" t="s">
        <v>87</v>
      </c>
      <c r="AY172" s="17" t="s">
        <v>141</v>
      </c>
      <c r="BE172" s="175">
        <f t="shared" si="14"/>
        <v>0</v>
      </c>
      <c r="BF172" s="175">
        <f t="shared" si="15"/>
        <v>0</v>
      </c>
      <c r="BG172" s="175">
        <f t="shared" si="16"/>
        <v>0</v>
      </c>
      <c r="BH172" s="175">
        <f t="shared" si="17"/>
        <v>0</v>
      </c>
      <c r="BI172" s="175">
        <f t="shared" si="18"/>
        <v>0</v>
      </c>
      <c r="BJ172" s="17" t="s">
        <v>87</v>
      </c>
      <c r="BK172" s="175">
        <f t="shared" si="19"/>
        <v>0</v>
      </c>
      <c r="BL172" s="17" t="s">
        <v>159</v>
      </c>
      <c r="BM172" s="174" t="s">
        <v>273</v>
      </c>
    </row>
    <row r="173" spans="1:65" s="2" customFormat="1" ht="16.5" customHeight="1">
      <c r="A173" s="32"/>
      <c r="B173" s="161"/>
      <c r="C173" s="162" t="s">
        <v>274</v>
      </c>
      <c r="D173" s="162" t="s">
        <v>145</v>
      </c>
      <c r="E173" s="163" t="s">
        <v>275</v>
      </c>
      <c r="F173" s="164" t="s">
        <v>276</v>
      </c>
      <c r="G173" s="165" t="s">
        <v>148</v>
      </c>
      <c r="H173" s="166">
        <v>2</v>
      </c>
      <c r="I173" s="167"/>
      <c r="J173" s="168">
        <f t="shared" si="10"/>
        <v>0</v>
      </c>
      <c r="K173" s="169"/>
      <c r="L173" s="33"/>
      <c r="M173" s="170" t="s">
        <v>1</v>
      </c>
      <c r="N173" s="171" t="s">
        <v>43</v>
      </c>
      <c r="O173" s="58"/>
      <c r="P173" s="172">
        <f t="shared" si="11"/>
        <v>0</v>
      </c>
      <c r="Q173" s="172">
        <v>0</v>
      </c>
      <c r="R173" s="172">
        <f t="shared" si="12"/>
        <v>0</v>
      </c>
      <c r="S173" s="172">
        <v>0</v>
      </c>
      <c r="T173" s="173">
        <f t="shared" si="1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74" t="s">
        <v>159</v>
      </c>
      <c r="AT173" s="174" t="s">
        <v>145</v>
      </c>
      <c r="AU173" s="174" t="s">
        <v>87</v>
      </c>
      <c r="AY173" s="17" t="s">
        <v>141</v>
      </c>
      <c r="BE173" s="175">
        <f t="shared" si="14"/>
        <v>0</v>
      </c>
      <c r="BF173" s="175">
        <f t="shared" si="15"/>
        <v>0</v>
      </c>
      <c r="BG173" s="175">
        <f t="shared" si="16"/>
        <v>0</v>
      </c>
      <c r="BH173" s="175">
        <f t="shared" si="17"/>
        <v>0</v>
      </c>
      <c r="BI173" s="175">
        <f t="shared" si="18"/>
        <v>0</v>
      </c>
      <c r="BJ173" s="17" t="s">
        <v>87</v>
      </c>
      <c r="BK173" s="175">
        <f t="shared" si="19"/>
        <v>0</v>
      </c>
      <c r="BL173" s="17" t="s">
        <v>159</v>
      </c>
      <c r="BM173" s="174" t="s">
        <v>277</v>
      </c>
    </row>
    <row r="174" spans="1:65" s="2" customFormat="1" ht="16.5" customHeight="1">
      <c r="A174" s="32"/>
      <c r="B174" s="161"/>
      <c r="C174" s="162" t="s">
        <v>278</v>
      </c>
      <c r="D174" s="162" t="s">
        <v>145</v>
      </c>
      <c r="E174" s="163" t="s">
        <v>279</v>
      </c>
      <c r="F174" s="164" t="s">
        <v>280</v>
      </c>
      <c r="G174" s="165" t="s">
        <v>148</v>
      </c>
      <c r="H174" s="166">
        <v>2</v>
      </c>
      <c r="I174" s="167"/>
      <c r="J174" s="168">
        <f t="shared" si="10"/>
        <v>0</v>
      </c>
      <c r="K174" s="169"/>
      <c r="L174" s="33"/>
      <c r="M174" s="170" t="s">
        <v>1</v>
      </c>
      <c r="N174" s="171" t="s">
        <v>43</v>
      </c>
      <c r="O174" s="58"/>
      <c r="P174" s="172">
        <f t="shared" si="11"/>
        <v>0</v>
      </c>
      <c r="Q174" s="172">
        <v>0</v>
      </c>
      <c r="R174" s="172">
        <f t="shared" si="12"/>
        <v>0</v>
      </c>
      <c r="S174" s="172">
        <v>0</v>
      </c>
      <c r="T174" s="173">
        <f t="shared" si="1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4" t="s">
        <v>159</v>
      </c>
      <c r="AT174" s="174" t="s">
        <v>145</v>
      </c>
      <c r="AU174" s="174" t="s">
        <v>87</v>
      </c>
      <c r="AY174" s="17" t="s">
        <v>141</v>
      </c>
      <c r="BE174" s="175">
        <f t="shared" si="14"/>
        <v>0</v>
      </c>
      <c r="BF174" s="175">
        <f t="shared" si="15"/>
        <v>0</v>
      </c>
      <c r="BG174" s="175">
        <f t="shared" si="16"/>
        <v>0</v>
      </c>
      <c r="BH174" s="175">
        <f t="shared" si="17"/>
        <v>0</v>
      </c>
      <c r="BI174" s="175">
        <f t="shared" si="18"/>
        <v>0</v>
      </c>
      <c r="BJ174" s="17" t="s">
        <v>87</v>
      </c>
      <c r="BK174" s="175">
        <f t="shared" si="19"/>
        <v>0</v>
      </c>
      <c r="BL174" s="17" t="s">
        <v>159</v>
      </c>
      <c r="BM174" s="174" t="s">
        <v>281</v>
      </c>
    </row>
    <row r="175" spans="1:65" s="2" customFormat="1" ht="16.5" customHeight="1">
      <c r="A175" s="32"/>
      <c r="B175" s="161"/>
      <c r="C175" s="162" t="s">
        <v>282</v>
      </c>
      <c r="D175" s="162" t="s">
        <v>145</v>
      </c>
      <c r="E175" s="163" t="s">
        <v>283</v>
      </c>
      <c r="F175" s="164" t="s">
        <v>284</v>
      </c>
      <c r="G175" s="165" t="s">
        <v>285</v>
      </c>
      <c r="H175" s="166">
        <v>1</v>
      </c>
      <c r="I175" s="167"/>
      <c r="J175" s="168">
        <f t="shared" si="10"/>
        <v>0</v>
      </c>
      <c r="K175" s="169"/>
      <c r="L175" s="33"/>
      <c r="M175" s="170" t="s">
        <v>1</v>
      </c>
      <c r="N175" s="171" t="s">
        <v>43</v>
      </c>
      <c r="O175" s="58"/>
      <c r="P175" s="172">
        <f t="shared" si="11"/>
        <v>0</v>
      </c>
      <c r="Q175" s="172">
        <v>0</v>
      </c>
      <c r="R175" s="172">
        <f t="shared" si="12"/>
        <v>0</v>
      </c>
      <c r="S175" s="172">
        <v>0</v>
      </c>
      <c r="T175" s="173">
        <f t="shared" si="1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4" t="s">
        <v>159</v>
      </c>
      <c r="AT175" s="174" t="s">
        <v>145</v>
      </c>
      <c r="AU175" s="174" t="s">
        <v>87</v>
      </c>
      <c r="AY175" s="17" t="s">
        <v>141</v>
      </c>
      <c r="BE175" s="175">
        <f t="shared" si="14"/>
        <v>0</v>
      </c>
      <c r="BF175" s="175">
        <f t="shared" si="15"/>
        <v>0</v>
      </c>
      <c r="BG175" s="175">
        <f t="shared" si="16"/>
        <v>0</v>
      </c>
      <c r="BH175" s="175">
        <f t="shared" si="17"/>
        <v>0</v>
      </c>
      <c r="BI175" s="175">
        <f t="shared" si="18"/>
        <v>0</v>
      </c>
      <c r="BJ175" s="17" t="s">
        <v>87</v>
      </c>
      <c r="BK175" s="175">
        <f t="shared" si="19"/>
        <v>0</v>
      </c>
      <c r="BL175" s="17" t="s">
        <v>159</v>
      </c>
      <c r="BM175" s="174" t="s">
        <v>286</v>
      </c>
    </row>
    <row r="176" spans="1:65" s="2" customFormat="1" ht="16.5" customHeight="1">
      <c r="A176" s="32"/>
      <c r="B176" s="161"/>
      <c r="C176" s="162" t="s">
        <v>287</v>
      </c>
      <c r="D176" s="162" t="s">
        <v>145</v>
      </c>
      <c r="E176" s="163" t="s">
        <v>288</v>
      </c>
      <c r="F176" s="164" t="s">
        <v>289</v>
      </c>
      <c r="G176" s="165" t="s">
        <v>148</v>
      </c>
      <c r="H176" s="166">
        <v>1</v>
      </c>
      <c r="I176" s="167"/>
      <c r="J176" s="168">
        <f t="shared" si="10"/>
        <v>0</v>
      </c>
      <c r="K176" s="169"/>
      <c r="L176" s="33"/>
      <c r="M176" s="170" t="s">
        <v>1</v>
      </c>
      <c r="N176" s="171" t="s">
        <v>43</v>
      </c>
      <c r="O176" s="58"/>
      <c r="P176" s="172">
        <f t="shared" si="11"/>
        <v>0</v>
      </c>
      <c r="Q176" s="172">
        <v>0</v>
      </c>
      <c r="R176" s="172">
        <f t="shared" si="12"/>
        <v>0</v>
      </c>
      <c r="S176" s="172">
        <v>0</v>
      </c>
      <c r="T176" s="173">
        <f t="shared" si="1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4" t="s">
        <v>159</v>
      </c>
      <c r="AT176" s="174" t="s">
        <v>145</v>
      </c>
      <c r="AU176" s="174" t="s">
        <v>87</v>
      </c>
      <c r="AY176" s="17" t="s">
        <v>141</v>
      </c>
      <c r="BE176" s="175">
        <f t="shared" si="14"/>
        <v>0</v>
      </c>
      <c r="BF176" s="175">
        <f t="shared" si="15"/>
        <v>0</v>
      </c>
      <c r="BG176" s="175">
        <f t="shared" si="16"/>
        <v>0</v>
      </c>
      <c r="BH176" s="175">
        <f t="shared" si="17"/>
        <v>0</v>
      </c>
      <c r="BI176" s="175">
        <f t="shared" si="18"/>
        <v>0</v>
      </c>
      <c r="BJ176" s="17" t="s">
        <v>87</v>
      </c>
      <c r="BK176" s="175">
        <f t="shared" si="19"/>
        <v>0</v>
      </c>
      <c r="BL176" s="17" t="s">
        <v>159</v>
      </c>
      <c r="BM176" s="174" t="s">
        <v>290</v>
      </c>
    </row>
    <row r="177" spans="1:65" s="2" customFormat="1" ht="16.5" customHeight="1">
      <c r="A177" s="32"/>
      <c r="B177" s="161"/>
      <c r="C177" s="162" t="s">
        <v>291</v>
      </c>
      <c r="D177" s="162" t="s">
        <v>145</v>
      </c>
      <c r="E177" s="163" t="s">
        <v>292</v>
      </c>
      <c r="F177" s="164" t="s">
        <v>293</v>
      </c>
      <c r="G177" s="165" t="s">
        <v>158</v>
      </c>
      <c r="H177" s="166">
        <v>10</v>
      </c>
      <c r="I177" s="167"/>
      <c r="J177" s="168">
        <f t="shared" si="10"/>
        <v>0</v>
      </c>
      <c r="K177" s="169"/>
      <c r="L177" s="33"/>
      <c r="M177" s="170" t="s">
        <v>1</v>
      </c>
      <c r="N177" s="171" t="s">
        <v>43</v>
      </c>
      <c r="O177" s="58"/>
      <c r="P177" s="172">
        <f t="shared" si="11"/>
        <v>0</v>
      </c>
      <c r="Q177" s="172">
        <v>0</v>
      </c>
      <c r="R177" s="172">
        <f t="shared" si="12"/>
        <v>0</v>
      </c>
      <c r="S177" s="172">
        <v>0</v>
      </c>
      <c r="T177" s="173">
        <f t="shared" si="1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74" t="s">
        <v>159</v>
      </c>
      <c r="AT177" s="174" t="s">
        <v>145</v>
      </c>
      <c r="AU177" s="174" t="s">
        <v>87</v>
      </c>
      <c r="AY177" s="17" t="s">
        <v>141</v>
      </c>
      <c r="BE177" s="175">
        <f t="shared" si="14"/>
        <v>0</v>
      </c>
      <c r="BF177" s="175">
        <f t="shared" si="15"/>
        <v>0</v>
      </c>
      <c r="BG177" s="175">
        <f t="shared" si="16"/>
        <v>0</v>
      </c>
      <c r="BH177" s="175">
        <f t="shared" si="17"/>
        <v>0</v>
      </c>
      <c r="BI177" s="175">
        <f t="shared" si="18"/>
        <v>0</v>
      </c>
      <c r="BJ177" s="17" t="s">
        <v>87</v>
      </c>
      <c r="BK177" s="175">
        <f t="shared" si="19"/>
        <v>0</v>
      </c>
      <c r="BL177" s="17" t="s">
        <v>159</v>
      </c>
      <c r="BM177" s="174" t="s">
        <v>294</v>
      </c>
    </row>
    <row r="178" spans="1:65" s="2" customFormat="1" ht="16.5" customHeight="1">
      <c r="A178" s="32"/>
      <c r="B178" s="161"/>
      <c r="C178" s="162" t="s">
        <v>295</v>
      </c>
      <c r="D178" s="162" t="s">
        <v>145</v>
      </c>
      <c r="E178" s="163" t="s">
        <v>296</v>
      </c>
      <c r="F178" s="164" t="s">
        <v>297</v>
      </c>
      <c r="G178" s="165" t="s">
        <v>148</v>
      </c>
      <c r="H178" s="166">
        <v>1</v>
      </c>
      <c r="I178" s="167"/>
      <c r="J178" s="168">
        <f t="shared" si="10"/>
        <v>0</v>
      </c>
      <c r="K178" s="169"/>
      <c r="L178" s="33"/>
      <c r="M178" s="170" t="s">
        <v>1</v>
      </c>
      <c r="N178" s="171" t="s">
        <v>43</v>
      </c>
      <c r="O178" s="58"/>
      <c r="P178" s="172">
        <f t="shared" si="11"/>
        <v>0</v>
      </c>
      <c r="Q178" s="172">
        <v>0</v>
      </c>
      <c r="R178" s="172">
        <f t="shared" si="12"/>
        <v>0</v>
      </c>
      <c r="S178" s="172">
        <v>0</v>
      </c>
      <c r="T178" s="173">
        <f t="shared" si="1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4" t="s">
        <v>159</v>
      </c>
      <c r="AT178" s="174" t="s">
        <v>145</v>
      </c>
      <c r="AU178" s="174" t="s">
        <v>87</v>
      </c>
      <c r="AY178" s="17" t="s">
        <v>141</v>
      </c>
      <c r="BE178" s="175">
        <f t="shared" si="14"/>
        <v>0</v>
      </c>
      <c r="BF178" s="175">
        <f t="shared" si="15"/>
        <v>0</v>
      </c>
      <c r="BG178" s="175">
        <f t="shared" si="16"/>
        <v>0</v>
      </c>
      <c r="BH178" s="175">
        <f t="shared" si="17"/>
        <v>0</v>
      </c>
      <c r="BI178" s="175">
        <f t="shared" si="18"/>
        <v>0</v>
      </c>
      <c r="BJ178" s="17" t="s">
        <v>87</v>
      </c>
      <c r="BK178" s="175">
        <f t="shared" si="19"/>
        <v>0</v>
      </c>
      <c r="BL178" s="17" t="s">
        <v>159</v>
      </c>
      <c r="BM178" s="174" t="s">
        <v>298</v>
      </c>
    </row>
    <row r="179" spans="1:65" s="2" customFormat="1" ht="24" customHeight="1">
      <c r="A179" s="32"/>
      <c r="B179" s="161"/>
      <c r="C179" s="162" t="s">
        <v>299</v>
      </c>
      <c r="D179" s="162" t="s">
        <v>145</v>
      </c>
      <c r="E179" s="163" t="s">
        <v>300</v>
      </c>
      <c r="F179" s="164" t="s">
        <v>301</v>
      </c>
      <c r="G179" s="165" t="s">
        <v>216</v>
      </c>
      <c r="H179" s="166">
        <v>2</v>
      </c>
      <c r="I179" s="167"/>
      <c r="J179" s="168">
        <f t="shared" si="10"/>
        <v>0</v>
      </c>
      <c r="K179" s="169"/>
      <c r="L179" s="33"/>
      <c r="M179" s="170" t="s">
        <v>1</v>
      </c>
      <c r="N179" s="171" t="s">
        <v>43</v>
      </c>
      <c r="O179" s="58"/>
      <c r="P179" s="172">
        <f t="shared" si="11"/>
        <v>0</v>
      </c>
      <c r="Q179" s="172">
        <v>2.5500000000000002E-3</v>
      </c>
      <c r="R179" s="172">
        <f t="shared" si="12"/>
        <v>5.1000000000000004E-3</v>
      </c>
      <c r="S179" s="172">
        <v>0</v>
      </c>
      <c r="T179" s="173">
        <f t="shared" si="1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4" t="s">
        <v>159</v>
      </c>
      <c r="AT179" s="174" t="s">
        <v>145</v>
      </c>
      <c r="AU179" s="174" t="s">
        <v>87</v>
      </c>
      <c r="AY179" s="17" t="s">
        <v>141</v>
      </c>
      <c r="BE179" s="175">
        <f t="shared" si="14"/>
        <v>0</v>
      </c>
      <c r="BF179" s="175">
        <f t="shared" si="15"/>
        <v>0</v>
      </c>
      <c r="BG179" s="175">
        <f t="shared" si="16"/>
        <v>0</v>
      </c>
      <c r="BH179" s="175">
        <f t="shared" si="17"/>
        <v>0</v>
      </c>
      <c r="BI179" s="175">
        <f t="shared" si="18"/>
        <v>0</v>
      </c>
      <c r="BJ179" s="17" t="s">
        <v>87</v>
      </c>
      <c r="BK179" s="175">
        <f t="shared" si="19"/>
        <v>0</v>
      </c>
      <c r="BL179" s="17" t="s">
        <v>159</v>
      </c>
      <c r="BM179" s="174" t="s">
        <v>302</v>
      </c>
    </row>
    <row r="180" spans="1:65" s="2" customFormat="1" ht="16.5" customHeight="1">
      <c r="A180" s="32"/>
      <c r="B180" s="161"/>
      <c r="C180" s="162" t="s">
        <v>303</v>
      </c>
      <c r="D180" s="162" t="s">
        <v>145</v>
      </c>
      <c r="E180" s="163" t="s">
        <v>304</v>
      </c>
      <c r="F180" s="164" t="s">
        <v>305</v>
      </c>
      <c r="G180" s="165" t="s">
        <v>158</v>
      </c>
      <c r="H180" s="166">
        <v>2</v>
      </c>
      <c r="I180" s="167"/>
      <c r="J180" s="168">
        <f t="shared" si="10"/>
        <v>0</v>
      </c>
      <c r="K180" s="169"/>
      <c r="L180" s="33"/>
      <c r="M180" s="170" t="s">
        <v>1</v>
      </c>
      <c r="N180" s="171" t="s">
        <v>43</v>
      </c>
      <c r="O180" s="58"/>
      <c r="P180" s="172">
        <f t="shared" si="11"/>
        <v>0</v>
      </c>
      <c r="Q180" s="172">
        <v>7.2999999999999996E-4</v>
      </c>
      <c r="R180" s="172">
        <f t="shared" si="12"/>
        <v>1.4599999999999999E-3</v>
      </c>
      <c r="S180" s="172">
        <v>0</v>
      </c>
      <c r="T180" s="173">
        <f t="shared" si="1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4" t="s">
        <v>159</v>
      </c>
      <c r="AT180" s="174" t="s">
        <v>145</v>
      </c>
      <c r="AU180" s="174" t="s">
        <v>87</v>
      </c>
      <c r="AY180" s="17" t="s">
        <v>141</v>
      </c>
      <c r="BE180" s="175">
        <f t="shared" si="14"/>
        <v>0</v>
      </c>
      <c r="BF180" s="175">
        <f t="shared" si="15"/>
        <v>0</v>
      </c>
      <c r="BG180" s="175">
        <f t="shared" si="16"/>
        <v>0</v>
      </c>
      <c r="BH180" s="175">
        <f t="shared" si="17"/>
        <v>0</v>
      </c>
      <c r="BI180" s="175">
        <f t="shared" si="18"/>
        <v>0</v>
      </c>
      <c r="BJ180" s="17" t="s">
        <v>87</v>
      </c>
      <c r="BK180" s="175">
        <f t="shared" si="19"/>
        <v>0</v>
      </c>
      <c r="BL180" s="17" t="s">
        <v>159</v>
      </c>
      <c r="BM180" s="174" t="s">
        <v>306</v>
      </c>
    </row>
    <row r="181" spans="1:65" s="2" customFormat="1" ht="16.5" customHeight="1">
      <c r="A181" s="32"/>
      <c r="B181" s="161"/>
      <c r="C181" s="162" t="s">
        <v>307</v>
      </c>
      <c r="D181" s="162" t="s">
        <v>145</v>
      </c>
      <c r="E181" s="163" t="s">
        <v>308</v>
      </c>
      <c r="F181" s="164" t="s">
        <v>309</v>
      </c>
      <c r="G181" s="165" t="s">
        <v>168</v>
      </c>
      <c r="H181" s="166">
        <v>8.6999999999999994E-2</v>
      </c>
      <c r="I181" s="167"/>
      <c r="J181" s="168">
        <f t="shared" si="10"/>
        <v>0</v>
      </c>
      <c r="K181" s="169"/>
      <c r="L181" s="33"/>
      <c r="M181" s="170" t="s">
        <v>1</v>
      </c>
      <c r="N181" s="171" t="s">
        <v>43</v>
      </c>
      <c r="O181" s="58"/>
      <c r="P181" s="172">
        <f t="shared" si="11"/>
        <v>0</v>
      </c>
      <c r="Q181" s="172">
        <v>0</v>
      </c>
      <c r="R181" s="172">
        <f t="shared" si="12"/>
        <v>0</v>
      </c>
      <c r="S181" s="172">
        <v>0</v>
      </c>
      <c r="T181" s="173">
        <f t="shared" si="1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4" t="s">
        <v>159</v>
      </c>
      <c r="AT181" s="174" t="s">
        <v>145</v>
      </c>
      <c r="AU181" s="174" t="s">
        <v>87</v>
      </c>
      <c r="AY181" s="17" t="s">
        <v>141</v>
      </c>
      <c r="BE181" s="175">
        <f t="shared" si="14"/>
        <v>0</v>
      </c>
      <c r="BF181" s="175">
        <f t="shared" si="15"/>
        <v>0</v>
      </c>
      <c r="BG181" s="175">
        <f t="shared" si="16"/>
        <v>0</v>
      </c>
      <c r="BH181" s="175">
        <f t="shared" si="17"/>
        <v>0</v>
      </c>
      <c r="BI181" s="175">
        <f t="shared" si="18"/>
        <v>0</v>
      </c>
      <c r="BJ181" s="17" t="s">
        <v>87</v>
      </c>
      <c r="BK181" s="175">
        <f t="shared" si="19"/>
        <v>0</v>
      </c>
      <c r="BL181" s="17" t="s">
        <v>159</v>
      </c>
      <c r="BM181" s="174" t="s">
        <v>310</v>
      </c>
    </row>
    <row r="182" spans="1:65" s="2" customFormat="1" ht="16.5" customHeight="1">
      <c r="A182" s="32"/>
      <c r="B182" s="161"/>
      <c r="C182" s="162" t="s">
        <v>311</v>
      </c>
      <c r="D182" s="162" t="s">
        <v>145</v>
      </c>
      <c r="E182" s="163" t="s">
        <v>312</v>
      </c>
      <c r="F182" s="164" t="s">
        <v>313</v>
      </c>
      <c r="G182" s="165" t="s">
        <v>148</v>
      </c>
      <c r="H182" s="166">
        <v>1</v>
      </c>
      <c r="I182" s="167"/>
      <c r="J182" s="168">
        <f t="shared" si="10"/>
        <v>0</v>
      </c>
      <c r="K182" s="169"/>
      <c r="L182" s="33"/>
      <c r="M182" s="170" t="s">
        <v>1</v>
      </c>
      <c r="N182" s="171" t="s">
        <v>43</v>
      </c>
      <c r="O182" s="58"/>
      <c r="P182" s="172">
        <f t="shared" si="11"/>
        <v>0</v>
      </c>
      <c r="Q182" s="172">
        <v>0</v>
      </c>
      <c r="R182" s="172">
        <f t="shared" si="12"/>
        <v>0</v>
      </c>
      <c r="S182" s="172">
        <v>0</v>
      </c>
      <c r="T182" s="173">
        <f t="shared" si="1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4" t="s">
        <v>159</v>
      </c>
      <c r="AT182" s="174" t="s">
        <v>145</v>
      </c>
      <c r="AU182" s="174" t="s">
        <v>87</v>
      </c>
      <c r="AY182" s="17" t="s">
        <v>141</v>
      </c>
      <c r="BE182" s="175">
        <f t="shared" si="14"/>
        <v>0</v>
      </c>
      <c r="BF182" s="175">
        <f t="shared" si="15"/>
        <v>0</v>
      </c>
      <c r="BG182" s="175">
        <f t="shared" si="16"/>
        <v>0</v>
      </c>
      <c r="BH182" s="175">
        <f t="shared" si="17"/>
        <v>0</v>
      </c>
      <c r="BI182" s="175">
        <f t="shared" si="18"/>
        <v>0</v>
      </c>
      <c r="BJ182" s="17" t="s">
        <v>87</v>
      </c>
      <c r="BK182" s="175">
        <f t="shared" si="19"/>
        <v>0</v>
      </c>
      <c r="BL182" s="17" t="s">
        <v>159</v>
      </c>
      <c r="BM182" s="174" t="s">
        <v>314</v>
      </c>
    </row>
    <row r="183" spans="1:65" s="12" customFormat="1" ht="22.8" customHeight="1">
      <c r="B183" s="148"/>
      <c r="D183" s="149" t="s">
        <v>76</v>
      </c>
      <c r="E183" s="159" t="s">
        <v>315</v>
      </c>
      <c r="F183" s="159" t="s">
        <v>316</v>
      </c>
      <c r="I183" s="151"/>
      <c r="J183" s="160">
        <f>BK183</f>
        <v>0</v>
      </c>
      <c r="L183" s="148"/>
      <c r="M183" s="153"/>
      <c r="N183" s="154"/>
      <c r="O183" s="154"/>
      <c r="P183" s="155">
        <f>SUM(P184:P202)</f>
        <v>0</v>
      </c>
      <c r="Q183" s="154"/>
      <c r="R183" s="155">
        <f>SUM(R184:R202)</f>
        <v>0.24777566920000005</v>
      </c>
      <c r="S183" s="154"/>
      <c r="T183" s="156">
        <f>SUM(T184:T202)</f>
        <v>0</v>
      </c>
      <c r="AR183" s="149" t="s">
        <v>87</v>
      </c>
      <c r="AT183" s="157" t="s">
        <v>76</v>
      </c>
      <c r="AU183" s="157" t="s">
        <v>85</v>
      </c>
      <c r="AY183" s="149" t="s">
        <v>141</v>
      </c>
      <c r="BK183" s="158">
        <f>SUM(BK184:BK202)</f>
        <v>0</v>
      </c>
    </row>
    <row r="184" spans="1:65" s="2" customFormat="1" ht="24" customHeight="1">
      <c r="A184" s="32"/>
      <c r="B184" s="161"/>
      <c r="C184" s="162" t="s">
        <v>317</v>
      </c>
      <c r="D184" s="162" t="s">
        <v>145</v>
      </c>
      <c r="E184" s="163" t="s">
        <v>318</v>
      </c>
      <c r="F184" s="164" t="s">
        <v>319</v>
      </c>
      <c r="G184" s="165" t="s">
        <v>148</v>
      </c>
      <c r="H184" s="166">
        <v>1</v>
      </c>
      <c r="I184" s="167"/>
      <c r="J184" s="168">
        <f t="shared" ref="J184:J202" si="20">ROUND(I184*H184,2)</f>
        <v>0</v>
      </c>
      <c r="K184" s="169"/>
      <c r="L184" s="33"/>
      <c r="M184" s="170" t="s">
        <v>1</v>
      </c>
      <c r="N184" s="171" t="s">
        <v>43</v>
      </c>
      <c r="O184" s="58"/>
      <c r="P184" s="172">
        <f t="shared" ref="P184:P202" si="21">O184*H184</f>
        <v>0</v>
      </c>
      <c r="Q184" s="172">
        <v>2.7004850000000001E-4</v>
      </c>
      <c r="R184" s="172">
        <f t="shared" ref="R184:R202" si="22">Q184*H184</f>
        <v>2.7004850000000001E-4</v>
      </c>
      <c r="S184" s="172">
        <v>0</v>
      </c>
      <c r="T184" s="173">
        <f t="shared" ref="T184:T202" si="23"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4" t="s">
        <v>159</v>
      </c>
      <c r="AT184" s="174" t="s">
        <v>145</v>
      </c>
      <c r="AU184" s="174" t="s">
        <v>87</v>
      </c>
      <c r="AY184" s="17" t="s">
        <v>141</v>
      </c>
      <c r="BE184" s="175">
        <f t="shared" ref="BE184:BE202" si="24">IF(N184="základní",J184,0)</f>
        <v>0</v>
      </c>
      <c r="BF184" s="175">
        <f t="shared" ref="BF184:BF202" si="25">IF(N184="snížená",J184,0)</f>
        <v>0</v>
      </c>
      <c r="BG184" s="175">
        <f t="shared" ref="BG184:BG202" si="26">IF(N184="zákl. přenesená",J184,0)</f>
        <v>0</v>
      </c>
      <c r="BH184" s="175">
        <f t="shared" ref="BH184:BH202" si="27">IF(N184="sníž. přenesená",J184,0)</f>
        <v>0</v>
      </c>
      <c r="BI184" s="175">
        <f t="shared" ref="BI184:BI202" si="28">IF(N184="nulová",J184,0)</f>
        <v>0</v>
      </c>
      <c r="BJ184" s="17" t="s">
        <v>87</v>
      </c>
      <c r="BK184" s="175">
        <f t="shared" ref="BK184:BK202" si="29">ROUND(I184*H184,2)</f>
        <v>0</v>
      </c>
      <c r="BL184" s="17" t="s">
        <v>159</v>
      </c>
      <c r="BM184" s="174" t="s">
        <v>320</v>
      </c>
    </row>
    <row r="185" spans="1:65" s="2" customFormat="1" ht="24" customHeight="1">
      <c r="A185" s="32"/>
      <c r="B185" s="161"/>
      <c r="C185" s="162" t="s">
        <v>321</v>
      </c>
      <c r="D185" s="162" t="s">
        <v>145</v>
      </c>
      <c r="E185" s="163" t="s">
        <v>322</v>
      </c>
      <c r="F185" s="164" t="s">
        <v>323</v>
      </c>
      <c r="G185" s="165" t="s">
        <v>148</v>
      </c>
      <c r="H185" s="166">
        <v>1</v>
      </c>
      <c r="I185" s="167"/>
      <c r="J185" s="168">
        <f t="shared" si="20"/>
        <v>0</v>
      </c>
      <c r="K185" s="169"/>
      <c r="L185" s="33"/>
      <c r="M185" s="170" t="s">
        <v>1</v>
      </c>
      <c r="N185" s="171" t="s">
        <v>43</v>
      </c>
      <c r="O185" s="58"/>
      <c r="P185" s="172">
        <f t="shared" si="21"/>
        <v>0</v>
      </c>
      <c r="Q185" s="172">
        <v>1.7000000000000001E-4</v>
      </c>
      <c r="R185" s="172">
        <f t="shared" si="22"/>
        <v>1.7000000000000001E-4</v>
      </c>
      <c r="S185" s="172">
        <v>0</v>
      </c>
      <c r="T185" s="173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4" t="s">
        <v>159</v>
      </c>
      <c r="AT185" s="174" t="s">
        <v>145</v>
      </c>
      <c r="AU185" s="174" t="s">
        <v>87</v>
      </c>
      <c r="AY185" s="17" t="s">
        <v>141</v>
      </c>
      <c r="BE185" s="175">
        <f t="shared" si="24"/>
        <v>0</v>
      </c>
      <c r="BF185" s="175">
        <f t="shared" si="25"/>
        <v>0</v>
      </c>
      <c r="BG185" s="175">
        <f t="shared" si="26"/>
        <v>0</v>
      </c>
      <c r="BH185" s="175">
        <f t="shared" si="27"/>
        <v>0</v>
      </c>
      <c r="BI185" s="175">
        <f t="shared" si="28"/>
        <v>0</v>
      </c>
      <c r="BJ185" s="17" t="s">
        <v>87</v>
      </c>
      <c r="BK185" s="175">
        <f t="shared" si="29"/>
        <v>0</v>
      </c>
      <c r="BL185" s="17" t="s">
        <v>159</v>
      </c>
      <c r="BM185" s="174" t="s">
        <v>324</v>
      </c>
    </row>
    <row r="186" spans="1:65" s="2" customFormat="1" ht="16.5" customHeight="1">
      <c r="A186" s="32"/>
      <c r="B186" s="161"/>
      <c r="C186" s="162" t="s">
        <v>325</v>
      </c>
      <c r="D186" s="162" t="s">
        <v>145</v>
      </c>
      <c r="E186" s="163" t="s">
        <v>326</v>
      </c>
      <c r="F186" s="164" t="s">
        <v>327</v>
      </c>
      <c r="G186" s="165" t="s">
        <v>148</v>
      </c>
      <c r="H186" s="166">
        <v>2</v>
      </c>
      <c r="I186" s="167"/>
      <c r="J186" s="168">
        <f t="shared" si="20"/>
        <v>0</v>
      </c>
      <c r="K186" s="169"/>
      <c r="L186" s="33"/>
      <c r="M186" s="170" t="s">
        <v>1</v>
      </c>
      <c r="N186" s="171" t="s">
        <v>43</v>
      </c>
      <c r="O186" s="58"/>
      <c r="P186" s="172">
        <f t="shared" si="21"/>
        <v>0</v>
      </c>
      <c r="Q186" s="172">
        <v>4.062688E-4</v>
      </c>
      <c r="R186" s="172">
        <f t="shared" si="22"/>
        <v>8.1253759999999999E-4</v>
      </c>
      <c r="S186" s="172">
        <v>0</v>
      </c>
      <c r="T186" s="173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4" t="s">
        <v>159</v>
      </c>
      <c r="AT186" s="174" t="s">
        <v>145</v>
      </c>
      <c r="AU186" s="174" t="s">
        <v>87</v>
      </c>
      <c r="AY186" s="17" t="s">
        <v>141</v>
      </c>
      <c r="BE186" s="175">
        <f t="shared" si="24"/>
        <v>0</v>
      </c>
      <c r="BF186" s="175">
        <f t="shared" si="25"/>
        <v>0</v>
      </c>
      <c r="BG186" s="175">
        <f t="shared" si="26"/>
        <v>0</v>
      </c>
      <c r="BH186" s="175">
        <f t="shared" si="27"/>
        <v>0</v>
      </c>
      <c r="BI186" s="175">
        <f t="shared" si="28"/>
        <v>0</v>
      </c>
      <c r="BJ186" s="17" t="s">
        <v>87</v>
      </c>
      <c r="BK186" s="175">
        <f t="shared" si="29"/>
        <v>0</v>
      </c>
      <c r="BL186" s="17" t="s">
        <v>159</v>
      </c>
      <c r="BM186" s="174" t="s">
        <v>328</v>
      </c>
    </row>
    <row r="187" spans="1:65" s="2" customFormat="1" ht="16.5" customHeight="1">
      <c r="A187" s="32"/>
      <c r="B187" s="161"/>
      <c r="C187" s="162" t="s">
        <v>329</v>
      </c>
      <c r="D187" s="162" t="s">
        <v>145</v>
      </c>
      <c r="E187" s="163" t="s">
        <v>330</v>
      </c>
      <c r="F187" s="164" t="s">
        <v>331</v>
      </c>
      <c r="G187" s="165" t="s">
        <v>148</v>
      </c>
      <c r="H187" s="166">
        <v>2</v>
      </c>
      <c r="I187" s="167"/>
      <c r="J187" s="168">
        <f t="shared" si="20"/>
        <v>0</v>
      </c>
      <c r="K187" s="169"/>
      <c r="L187" s="33"/>
      <c r="M187" s="170" t="s">
        <v>1</v>
      </c>
      <c r="N187" s="171" t="s">
        <v>43</v>
      </c>
      <c r="O187" s="58"/>
      <c r="P187" s="172">
        <f t="shared" si="21"/>
        <v>0</v>
      </c>
      <c r="Q187" s="172">
        <v>3.4000000000000002E-4</v>
      </c>
      <c r="R187" s="172">
        <f t="shared" si="22"/>
        <v>6.8000000000000005E-4</v>
      </c>
      <c r="S187" s="172">
        <v>0</v>
      </c>
      <c r="T187" s="173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4" t="s">
        <v>159</v>
      </c>
      <c r="AT187" s="174" t="s">
        <v>145</v>
      </c>
      <c r="AU187" s="174" t="s">
        <v>87</v>
      </c>
      <c r="AY187" s="17" t="s">
        <v>141</v>
      </c>
      <c r="BE187" s="175">
        <f t="shared" si="24"/>
        <v>0</v>
      </c>
      <c r="BF187" s="175">
        <f t="shared" si="25"/>
        <v>0</v>
      </c>
      <c r="BG187" s="175">
        <f t="shared" si="26"/>
        <v>0</v>
      </c>
      <c r="BH187" s="175">
        <f t="shared" si="27"/>
        <v>0</v>
      </c>
      <c r="BI187" s="175">
        <f t="shared" si="28"/>
        <v>0</v>
      </c>
      <c r="BJ187" s="17" t="s">
        <v>87</v>
      </c>
      <c r="BK187" s="175">
        <f t="shared" si="29"/>
        <v>0</v>
      </c>
      <c r="BL187" s="17" t="s">
        <v>159</v>
      </c>
      <c r="BM187" s="174" t="s">
        <v>332</v>
      </c>
    </row>
    <row r="188" spans="1:65" s="2" customFormat="1" ht="16.5" customHeight="1">
      <c r="A188" s="32"/>
      <c r="B188" s="161"/>
      <c r="C188" s="162" t="s">
        <v>333</v>
      </c>
      <c r="D188" s="162" t="s">
        <v>145</v>
      </c>
      <c r="E188" s="163" t="s">
        <v>334</v>
      </c>
      <c r="F188" s="164" t="s">
        <v>335</v>
      </c>
      <c r="G188" s="165" t="s">
        <v>148</v>
      </c>
      <c r="H188" s="166">
        <v>2</v>
      </c>
      <c r="I188" s="167"/>
      <c r="J188" s="168">
        <f t="shared" si="20"/>
        <v>0</v>
      </c>
      <c r="K188" s="169"/>
      <c r="L188" s="33"/>
      <c r="M188" s="170" t="s">
        <v>1</v>
      </c>
      <c r="N188" s="171" t="s">
        <v>43</v>
      </c>
      <c r="O188" s="58"/>
      <c r="P188" s="172">
        <f t="shared" si="21"/>
        <v>0</v>
      </c>
      <c r="Q188" s="172">
        <v>7.0004850000000005E-4</v>
      </c>
      <c r="R188" s="172">
        <f t="shared" si="22"/>
        <v>1.4000970000000001E-3</v>
      </c>
      <c r="S188" s="172">
        <v>0</v>
      </c>
      <c r="T188" s="173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4" t="s">
        <v>159</v>
      </c>
      <c r="AT188" s="174" t="s">
        <v>145</v>
      </c>
      <c r="AU188" s="174" t="s">
        <v>87</v>
      </c>
      <c r="AY188" s="17" t="s">
        <v>141</v>
      </c>
      <c r="BE188" s="175">
        <f t="shared" si="24"/>
        <v>0</v>
      </c>
      <c r="BF188" s="175">
        <f t="shared" si="25"/>
        <v>0</v>
      </c>
      <c r="BG188" s="175">
        <f t="shared" si="26"/>
        <v>0</v>
      </c>
      <c r="BH188" s="175">
        <f t="shared" si="27"/>
        <v>0</v>
      </c>
      <c r="BI188" s="175">
        <f t="shared" si="28"/>
        <v>0</v>
      </c>
      <c r="BJ188" s="17" t="s">
        <v>87</v>
      </c>
      <c r="BK188" s="175">
        <f t="shared" si="29"/>
        <v>0</v>
      </c>
      <c r="BL188" s="17" t="s">
        <v>159</v>
      </c>
      <c r="BM188" s="174" t="s">
        <v>336</v>
      </c>
    </row>
    <row r="189" spans="1:65" s="2" customFormat="1" ht="24" customHeight="1">
      <c r="A189" s="32"/>
      <c r="B189" s="161"/>
      <c r="C189" s="162" t="s">
        <v>337</v>
      </c>
      <c r="D189" s="162" t="s">
        <v>145</v>
      </c>
      <c r="E189" s="163" t="s">
        <v>338</v>
      </c>
      <c r="F189" s="164" t="s">
        <v>339</v>
      </c>
      <c r="G189" s="165" t="s">
        <v>148</v>
      </c>
      <c r="H189" s="166">
        <v>1</v>
      </c>
      <c r="I189" s="167"/>
      <c r="J189" s="168">
        <f t="shared" si="20"/>
        <v>0</v>
      </c>
      <c r="K189" s="169"/>
      <c r="L189" s="33"/>
      <c r="M189" s="170" t="s">
        <v>1</v>
      </c>
      <c r="N189" s="171" t="s">
        <v>43</v>
      </c>
      <c r="O189" s="58"/>
      <c r="P189" s="172">
        <f t="shared" si="21"/>
        <v>0</v>
      </c>
      <c r="Q189" s="172">
        <v>2.4004850000000001E-4</v>
      </c>
      <c r="R189" s="172">
        <f t="shared" si="22"/>
        <v>2.4004850000000001E-4</v>
      </c>
      <c r="S189" s="172">
        <v>0</v>
      </c>
      <c r="T189" s="173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4" t="s">
        <v>159</v>
      </c>
      <c r="AT189" s="174" t="s">
        <v>145</v>
      </c>
      <c r="AU189" s="174" t="s">
        <v>87</v>
      </c>
      <c r="AY189" s="17" t="s">
        <v>141</v>
      </c>
      <c r="BE189" s="175">
        <f t="shared" si="24"/>
        <v>0</v>
      </c>
      <c r="BF189" s="175">
        <f t="shared" si="25"/>
        <v>0</v>
      </c>
      <c r="BG189" s="175">
        <f t="shared" si="26"/>
        <v>0</v>
      </c>
      <c r="BH189" s="175">
        <f t="shared" si="27"/>
        <v>0</v>
      </c>
      <c r="BI189" s="175">
        <f t="shared" si="28"/>
        <v>0</v>
      </c>
      <c r="BJ189" s="17" t="s">
        <v>87</v>
      </c>
      <c r="BK189" s="175">
        <f t="shared" si="29"/>
        <v>0</v>
      </c>
      <c r="BL189" s="17" t="s">
        <v>159</v>
      </c>
      <c r="BM189" s="174" t="s">
        <v>340</v>
      </c>
    </row>
    <row r="190" spans="1:65" s="2" customFormat="1" ht="16.5" customHeight="1">
      <c r="A190" s="32"/>
      <c r="B190" s="161"/>
      <c r="C190" s="162" t="s">
        <v>341</v>
      </c>
      <c r="D190" s="162" t="s">
        <v>145</v>
      </c>
      <c r="E190" s="163" t="s">
        <v>342</v>
      </c>
      <c r="F190" s="164" t="s">
        <v>343</v>
      </c>
      <c r="G190" s="165" t="s">
        <v>216</v>
      </c>
      <c r="H190" s="166">
        <v>1</v>
      </c>
      <c r="I190" s="167"/>
      <c r="J190" s="168">
        <f t="shared" si="20"/>
        <v>0</v>
      </c>
      <c r="K190" s="169"/>
      <c r="L190" s="33"/>
      <c r="M190" s="170" t="s">
        <v>1</v>
      </c>
      <c r="N190" s="171" t="s">
        <v>43</v>
      </c>
      <c r="O190" s="58"/>
      <c r="P190" s="172">
        <f t="shared" si="21"/>
        <v>0</v>
      </c>
      <c r="Q190" s="172">
        <v>0</v>
      </c>
      <c r="R190" s="172">
        <f t="shared" si="22"/>
        <v>0</v>
      </c>
      <c r="S190" s="172">
        <v>0</v>
      </c>
      <c r="T190" s="173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4" t="s">
        <v>159</v>
      </c>
      <c r="AT190" s="174" t="s">
        <v>145</v>
      </c>
      <c r="AU190" s="174" t="s">
        <v>87</v>
      </c>
      <c r="AY190" s="17" t="s">
        <v>141</v>
      </c>
      <c r="BE190" s="175">
        <f t="shared" si="24"/>
        <v>0</v>
      </c>
      <c r="BF190" s="175">
        <f t="shared" si="25"/>
        <v>0</v>
      </c>
      <c r="BG190" s="175">
        <f t="shared" si="26"/>
        <v>0</v>
      </c>
      <c r="BH190" s="175">
        <f t="shared" si="27"/>
        <v>0</v>
      </c>
      <c r="BI190" s="175">
        <f t="shared" si="28"/>
        <v>0</v>
      </c>
      <c r="BJ190" s="17" t="s">
        <v>87</v>
      </c>
      <c r="BK190" s="175">
        <f t="shared" si="29"/>
        <v>0</v>
      </c>
      <c r="BL190" s="17" t="s">
        <v>159</v>
      </c>
      <c r="BM190" s="174" t="s">
        <v>344</v>
      </c>
    </row>
    <row r="191" spans="1:65" s="2" customFormat="1" ht="16.5" customHeight="1">
      <c r="A191" s="32"/>
      <c r="B191" s="161"/>
      <c r="C191" s="162" t="s">
        <v>345</v>
      </c>
      <c r="D191" s="162" t="s">
        <v>145</v>
      </c>
      <c r="E191" s="163" t="s">
        <v>346</v>
      </c>
      <c r="F191" s="164" t="s">
        <v>347</v>
      </c>
      <c r="G191" s="165" t="s">
        <v>148</v>
      </c>
      <c r="H191" s="166">
        <v>1</v>
      </c>
      <c r="I191" s="167"/>
      <c r="J191" s="168">
        <f t="shared" si="20"/>
        <v>0</v>
      </c>
      <c r="K191" s="169"/>
      <c r="L191" s="33"/>
      <c r="M191" s="170" t="s">
        <v>1</v>
      </c>
      <c r="N191" s="171" t="s">
        <v>43</v>
      </c>
      <c r="O191" s="58"/>
      <c r="P191" s="172">
        <f t="shared" si="21"/>
        <v>0</v>
      </c>
      <c r="Q191" s="172">
        <v>2.8340000000000001E-2</v>
      </c>
      <c r="R191" s="172">
        <f t="shared" si="22"/>
        <v>2.8340000000000001E-2</v>
      </c>
      <c r="S191" s="172">
        <v>0</v>
      </c>
      <c r="T191" s="173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4" t="s">
        <v>159</v>
      </c>
      <c r="AT191" s="174" t="s">
        <v>145</v>
      </c>
      <c r="AU191" s="174" t="s">
        <v>87</v>
      </c>
      <c r="AY191" s="17" t="s">
        <v>141</v>
      </c>
      <c r="BE191" s="175">
        <f t="shared" si="24"/>
        <v>0</v>
      </c>
      <c r="BF191" s="175">
        <f t="shared" si="25"/>
        <v>0</v>
      </c>
      <c r="BG191" s="175">
        <f t="shared" si="26"/>
        <v>0</v>
      </c>
      <c r="BH191" s="175">
        <f t="shared" si="27"/>
        <v>0</v>
      </c>
      <c r="BI191" s="175">
        <f t="shared" si="28"/>
        <v>0</v>
      </c>
      <c r="BJ191" s="17" t="s">
        <v>87</v>
      </c>
      <c r="BK191" s="175">
        <f t="shared" si="29"/>
        <v>0</v>
      </c>
      <c r="BL191" s="17" t="s">
        <v>159</v>
      </c>
      <c r="BM191" s="174" t="s">
        <v>348</v>
      </c>
    </row>
    <row r="192" spans="1:65" s="2" customFormat="1" ht="24" customHeight="1">
      <c r="A192" s="32"/>
      <c r="B192" s="161"/>
      <c r="C192" s="162" t="s">
        <v>349</v>
      </c>
      <c r="D192" s="162" t="s">
        <v>145</v>
      </c>
      <c r="E192" s="163" t="s">
        <v>350</v>
      </c>
      <c r="F192" s="164" t="s">
        <v>351</v>
      </c>
      <c r="G192" s="165" t="s">
        <v>148</v>
      </c>
      <c r="H192" s="166">
        <v>1</v>
      </c>
      <c r="I192" s="167"/>
      <c r="J192" s="168">
        <f t="shared" si="20"/>
        <v>0</v>
      </c>
      <c r="K192" s="169"/>
      <c r="L192" s="33"/>
      <c r="M192" s="170" t="s">
        <v>1</v>
      </c>
      <c r="N192" s="171" t="s">
        <v>43</v>
      </c>
      <c r="O192" s="58"/>
      <c r="P192" s="172">
        <f t="shared" si="21"/>
        <v>0</v>
      </c>
      <c r="Q192" s="172">
        <v>3.7510000000000002E-2</v>
      </c>
      <c r="R192" s="172">
        <f t="shared" si="22"/>
        <v>3.7510000000000002E-2</v>
      </c>
      <c r="S192" s="172">
        <v>0</v>
      </c>
      <c r="T192" s="173">
        <f t="shared" si="2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4" t="s">
        <v>159</v>
      </c>
      <c r="AT192" s="174" t="s">
        <v>145</v>
      </c>
      <c r="AU192" s="174" t="s">
        <v>87</v>
      </c>
      <c r="AY192" s="17" t="s">
        <v>141</v>
      </c>
      <c r="BE192" s="175">
        <f t="shared" si="24"/>
        <v>0</v>
      </c>
      <c r="BF192" s="175">
        <f t="shared" si="25"/>
        <v>0</v>
      </c>
      <c r="BG192" s="175">
        <f t="shared" si="26"/>
        <v>0</v>
      </c>
      <c r="BH192" s="175">
        <f t="shared" si="27"/>
        <v>0</v>
      </c>
      <c r="BI192" s="175">
        <f t="shared" si="28"/>
        <v>0</v>
      </c>
      <c r="BJ192" s="17" t="s">
        <v>87</v>
      </c>
      <c r="BK192" s="175">
        <f t="shared" si="29"/>
        <v>0</v>
      </c>
      <c r="BL192" s="17" t="s">
        <v>159</v>
      </c>
      <c r="BM192" s="174" t="s">
        <v>352</v>
      </c>
    </row>
    <row r="193" spans="1:65" s="2" customFormat="1" ht="16.5" customHeight="1">
      <c r="A193" s="32"/>
      <c r="B193" s="161"/>
      <c r="C193" s="162" t="s">
        <v>353</v>
      </c>
      <c r="D193" s="162" t="s">
        <v>145</v>
      </c>
      <c r="E193" s="163" t="s">
        <v>354</v>
      </c>
      <c r="F193" s="164" t="s">
        <v>355</v>
      </c>
      <c r="G193" s="165" t="s">
        <v>216</v>
      </c>
      <c r="H193" s="166">
        <v>1</v>
      </c>
      <c r="I193" s="167"/>
      <c r="J193" s="168">
        <f t="shared" si="20"/>
        <v>0</v>
      </c>
      <c r="K193" s="169"/>
      <c r="L193" s="33"/>
      <c r="M193" s="170" t="s">
        <v>1</v>
      </c>
      <c r="N193" s="171" t="s">
        <v>43</v>
      </c>
      <c r="O193" s="58"/>
      <c r="P193" s="172">
        <f t="shared" si="21"/>
        <v>0</v>
      </c>
      <c r="Q193" s="172">
        <v>1.1199999999999999E-3</v>
      </c>
      <c r="R193" s="172">
        <f t="shared" si="22"/>
        <v>1.1199999999999999E-3</v>
      </c>
      <c r="S193" s="172">
        <v>0</v>
      </c>
      <c r="T193" s="173">
        <f t="shared" si="2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4" t="s">
        <v>159</v>
      </c>
      <c r="AT193" s="174" t="s">
        <v>145</v>
      </c>
      <c r="AU193" s="174" t="s">
        <v>87</v>
      </c>
      <c r="AY193" s="17" t="s">
        <v>141</v>
      </c>
      <c r="BE193" s="175">
        <f t="shared" si="24"/>
        <v>0</v>
      </c>
      <c r="BF193" s="175">
        <f t="shared" si="25"/>
        <v>0</v>
      </c>
      <c r="BG193" s="175">
        <f t="shared" si="26"/>
        <v>0</v>
      </c>
      <c r="BH193" s="175">
        <f t="shared" si="27"/>
        <v>0</v>
      </c>
      <c r="BI193" s="175">
        <f t="shared" si="28"/>
        <v>0</v>
      </c>
      <c r="BJ193" s="17" t="s">
        <v>87</v>
      </c>
      <c r="BK193" s="175">
        <f t="shared" si="29"/>
        <v>0</v>
      </c>
      <c r="BL193" s="17" t="s">
        <v>159</v>
      </c>
      <c r="BM193" s="174" t="s">
        <v>356</v>
      </c>
    </row>
    <row r="194" spans="1:65" s="2" customFormat="1" ht="24" customHeight="1">
      <c r="A194" s="32"/>
      <c r="B194" s="161"/>
      <c r="C194" s="162" t="s">
        <v>357</v>
      </c>
      <c r="D194" s="162" t="s">
        <v>145</v>
      </c>
      <c r="E194" s="163" t="s">
        <v>358</v>
      </c>
      <c r="F194" s="164" t="s">
        <v>359</v>
      </c>
      <c r="G194" s="165" t="s">
        <v>216</v>
      </c>
      <c r="H194" s="166">
        <v>1</v>
      </c>
      <c r="I194" s="167"/>
      <c r="J194" s="168">
        <f t="shared" si="20"/>
        <v>0</v>
      </c>
      <c r="K194" s="169"/>
      <c r="L194" s="33"/>
      <c r="M194" s="170" t="s">
        <v>1</v>
      </c>
      <c r="N194" s="171" t="s">
        <v>43</v>
      </c>
      <c r="O194" s="58"/>
      <c r="P194" s="172">
        <f t="shared" si="21"/>
        <v>0</v>
      </c>
      <c r="Q194" s="172">
        <v>0.1527944772</v>
      </c>
      <c r="R194" s="172">
        <f t="shared" si="22"/>
        <v>0.1527944772</v>
      </c>
      <c r="S194" s="172">
        <v>0</v>
      </c>
      <c r="T194" s="173">
        <f t="shared" si="2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4" t="s">
        <v>149</v>
      </c>
      <c r="AT194" s="174" t="s">
        <v>145</v>
      </c>
      <c r="AU194" s="174" t="s">
        <v>87</v>
      </c>
      <c r="AY194" s="17" t="s">
        <v>141</v>
      </c>
      <c r="BE194" s="175">
        <f t="shared" si="24"/>
        <v>0</v>
      </c>
      <c r="BF194" s="175">
        <f t="shared" si="25"/>
        <v>0</v>
      </c>
      <c r="BG194" s="175">
        <f t="shared" si="26"/>
        <v>0</v>
      </c>
      <c r="BH194" s="175">
        <f t="shared" si="27"/>
        <v>0</v>
      </c>
      <c r="BI194" s="175">
        <f t="shared" si="28"/>
        <v>0</v>
      </c>
      <c r="BJ194" s="17" t="s">
        <v>87</v>
      </c>
      <c r="BK194" s="175">
        <f t="shared" si="29"/>
        <v>0</v>
      </c>
      <c r="BL194" s="17" t="s">
        <v>149</v>
      </c>
      <c r="BM194" s="174" t="s">
        <v>360</v>
      </c>
    </row>
    <row r="195" spans="1:65" s="2" customFormat="1" ht="16.5" customHeight="1">
      <c r="A195" s="32"/>
      <c r="B195" s="161"/>
      <c r="C195" s="162" t="s">
        <v>361</v>
      </c>
      <c r="D195" s="162" t="s">
        <v>145</v>
      </c>
      <c r="E195" s="163" t="s">
        <v>362</v>
      </c>
      <c r="F195" s="164" t="s">
        <v>363</v>
      </c>
      <c r="G195" s="165" t="s">
        <v>216</v>
      </c>
      <c r="H195" s="166">
        <v>1</v>
      </c>
      <c r="I195" s="167"/>
      <c r="J195" s="168">
        <f t="shared" si="20"/>
        <v>0</v>
      </c>
      <c r="K195" s="169"/>
      <c r="L195" s="33"/>
      <c r="M195" s="170" t="s">
        <v>1</v>
      </c>
      <c r="N195" s="171" t="s">
        <v>43</v>
      </c>
      <c r="O195" s="58"/>
      <c r="P195" s="172">
        <f t="shared" si="21"/>
        <v>0</v>
      </c>
      <c r="Q195" s="172">
        <v>5.47E-3</v>
      </c>
      <c r="R195" s="172">
        <f t="shared" si="22"/>
        <v>5.47E-3</v>
      </c>
      <c r="S195" s="172">
        <v>0</v>
      </c>
      <c r="T195" s="173">
        <f t="shared" si="2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4" t="s">
        <v>159</v>
      </c>
      <c r="AT195" s="174" t="s">
        <v>145</v>
      </c>
      <c r="AU195" s="174" t="s">
        <v>87</v>
      </c>
      <c r="AY195" s="17" t="s">
        <v>141</v>
      </c>
      <c r="BE195" s="175">
        <f t="shared" si="24"/>
        <v>0</v>
      </c>
      <c r="BF195" s="175">
        <f t="shared" si="25"/>
        <v>0</v>
      </c>
      <c r="BG195" s="175">
        <f t="shared" si="26"/>
        <v>0</v>
      </c>
      <c r="BH195" s="175">
        <f t="shared" si="27"/>
        <v>0</v>
      </c>
      <c r="BI195" s="175">
        <f t="shared" si="28"/>
        <v>0</v>
      </c>
      <c r="BJ195" s="17" t="s">
        <v>87</v>
      </c>
      <c r="BK195" s="175">
        <f t="shared" si="29"/>
        <v>0</v>
      </c>
      <c r="BL195" s="17" t="s">
        <v>159</v>
      </c>
      <c r="BM195" s="174" t="s">
        <v>364</v>
      </c>
    </row>
    <row r="196" spans="1:65" s="2" customFormat="1" ht="24" customHeight="1">
      <c r="A196" s="32"/>
      <c r="B196" s="161"/>
      <c r="C196" s="162" t="s">
        <v>365</v>
      </c>
      <c r="D196" s="162" t="s">
        <v>145</v>
      </c>
      <c r="E196" s="163" t="s">
        <v>366</v>
      </c>
      <c r="F196" s="164" t="s">
        <v>367</v>
      </c>
      <c r="G196" s="165" t="s">
        <v>216</v>
      </c>
      <c r="H196" s="166">
        <v>0.107</v>
      </c>
      <c r="I196" s="167"/>
      <c r="J196" s="168">
        <f t="shared" si="20"/>
        <v>0</v>
      </c>
      <c r="K196" s="169"/>
      <c r="L196" s="33"/>
      <c r="M196" s="170" t="s">
        <v>1</v>
      </c>
      <c r="N196" s="171" t="s">
        <v>43</v>
      </c>
      <c r="O196" s="58"/>
      <c r="P196" s="172">
        <f t="shared" si="21"/>
        <v>0</v>
      </c>
      <c r="Q196" s="172">
        <v>1.0869999999999999E-2</v>
      </c>
      <c r="R196" s="172">
        <f t="shared" si="22"/>
        <v>1.1630899999999999E-3</v>
      </c>
      <c r="S196" s="172">
        <v>0</v>
      </c>
      <c r="T196" s="173">
        <f t="shared" si="2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4" t="s">
        <v>159</v>
      </c>
      <c r="AT196" s="174" t="s">
        <v>145</v>
      </c>
      <c r="AU196" s="174" t="s">
        <v>87</v>
      </c>
      <c r="AY196" s="17" t="s">
        <v>141</v>
      </c>
      <c r="BE196" s="175">
        <f t="shared" si="24"/>
        <v>0</v>
      </c>
      <c r="BF196" s="175">
        <f t="shared" si="25"/>
        <v>0</v>
      </c>
      <c r="BG196" s="175">
        <f t="shared" si="26"/>
        <v>0</v>
      </c>
      <c r="BH196" s="175">
        <f t="shared" si="27"/>
        <v>0</v>
      </c>
      <c r="BI196" s="175">
        <f t="shared" si="28"/>
        <v>0</v>
      </c>
      <c r="BJ196" s="17" t="s">
        <v>87</v>
      </c>
      <c r="BK196" s="175">
        <f t="shared" si="29"/>
        <v>0</v>
      </c>
      <c r="BL196" s="17" t="s">
        <v>159</v>
      </c>
      <c r="BM196" s="174" t="s">
        <v>368</v>
      </c>
    </row>
    <row r="197" spans="1:65" s="2" customFormat="1" ht="24" customHeight="1">
      <c r="A197" s="32"/>
      <c r="B197" s="161"/>
      <c r="C197" s="162" t="s">
        <v>369</v>
      </c>
      <c r="D197" s="162" t="s">
        <v>145</v>
      </c>
      <c r="E197" s="163" t="s">
        <v>370</v>
      </c>
      <c r="F197" s="164" t="s">
        <v>371</v>
      </c>
      <c r="G197" s="165" t="s">
        <v>148</v>
      </c>
      <c r="H197" s="166">
        <v>1</v>
      </c>
      <c r="I197" s="167"/>
      <c r="J197" s="168">
        <f t="shared" si="20"/>
        <v>0</v>
      </c>
      <c r="K197" s="169"/>
      <c r="L197" s="33"/>
      <c r="M197" s="170" t="s">
        <v>1</v>
      </c>
      <c r="N197" s="171" t="s">
        <v>43</v>
      </c>
      <c r="O197" s="58"/>
      <c r="P197" s="172">
        <f t="shared" si="21"/>
        <v>0</v>
      </c>
      <c r="Q197" s="172">
        <v>7.5686670000000005E-4</v>
      </c>
      <c r="R197" s="172">
        <f t="shared" si="22"/>
        <v>7.5686670000000005E-4</v>
      </c>
      <c r="S197" s="172">
        <v>0</v>
      </c>
      <c r="T197" s="173">
        <f t="shared" si="2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74" t="s">
        <v>159</v>
      </c>
      <c r="AT197" s="174" t="s">
        <v>145</v>
      </c>
      <c r="AU197" s="174" t="s">
        <v>87</v>
      </c>
      <c r="AY197" s="17" t="s">
        <v>141</v>
      </c>
      <c r="BE197" s="175">
        <f t="shared" si="24"/>
        <v>0</v>
      </c>
      <c r="BF197" s="175">
        <f t="shared" si="25"/>
        <v>0</v>
      </c>
      <c r="BG197" s="175">
        <f t="shared" si="26"/>
        <v>0</v>
      </c>
      <c r="BH197" s="175">
        <f t="shared" si="27"/>
        <v>0</v>
      </c>
      <c r="BI197" s="175">
        <f t="shared" si="28"/>
        <v>0</v>
      </c>
      <c r="BJ197" s="17" t="s">
        <v>87</v>
      </c>
      <c r="BK197" s="175">
        <f t="shared" si="29"/>
        <v>0</v>
      </c>
      <c r="BL197" s="17" t="s">
        <v>159</v>
      </c>
      <c r="BM197" s="174" t="s">
        <v>372</v>
      </c>
    </row>
    <row r="198" spans="1:65" s="2" customFormat="1" ht="24" customHeight="1">
      <c r="A198" s="32"/>
      <c r="B198" s="161"/>
      <c r="C198" s="162" t="s">
        <v>373</v>
      </c>
      <c r="D198" s="162" t="s">
        <v>145</v>
      </c>
      <c r="E198" s="163" t="s">
        <v>374</v>
      </c>
      <c r="F198" s="164" t="s">
        <v>375</v>
      </c>
      <c r="G198" s="165" t="s">
        <v>216</v>
      </c>
      <c r="H198" s="166">
        <v>1</v>
      </c>
      <c r="I198" s="167"/>
      <c r="J198" s="168">
        <f t="shared" si="20"/>
        <v>0</v>
      </c>
      <c r="K198" s="169"/>
      <c r="L198" s="33"/>
      <c r="M198" s="170" t="s">
        <v>1</v>
      </c>
      <c r="N198" s="171" t="s">
        <v>43</v>
      </c>
      <c r="O198" s="58"/>
      <c r="P198" s="172">
        <f t="shared" si="21"/>
        <v>0</v>
      </c>
      <c r="Q198" s="172">
        <v>3.2843581999999999E-3</v>
      </c>
      <c r="R198" s="172">
        <f t="shared" si="22"/>
        <v>3.2843581999999999E-3</v>
      </c>
      <c r="S198" s="172">
        <v>0</v>
      </c>
      <c r="T198" s="173">
        <f t="shared" si="2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4" t="s">
        <v>159</v>
      </c>
      <c r="AT198" s="174" t="s">
        <v>145</v>
      </c>
      <c r="AU198" s="174" t="s">
        <v>87</v>
      </c>
      <c r="AY198" s="17" t="s">
        <v>141</v>
      </c>
      <c r="BE198" s="175">
        <f t="shared" si="24"/>
        <v>0</v>
      </c>
      <c r="BF198" s="175">
        <f t="shared" si="25"/>
        <v>0</v>
      </c>
      <c r="BG198" s="175">
        <f t="shared" si="26"/>
        <v>0</v>
      </c>
      <c r="BH198" s="175">
        <f t="shared" si="27"/>
        <v>0</v>
      </c>
      <c r="BI198" s="175">
        <f t="shared" si="28"/>
        <v>0</v>
      </c>
      <c r="BJ198" s="17" t="s">
        <v>87</v>
      </c>
      <c r="BK198" s="175">
        <f t="shared" si="29"/>
        <v>0</v>
      </c>
      <c r="BL198" s="17" t="s">
        <v>159</v>
      </c>
      <c r="BM198" s="174" t="s">
        <v>376</v>
      </c>
    </row>
    <row r="199" spans="1:65" s="2" customFormat="1" ht="36" customHeight="1">
      <c r="A199" s="32"/>
      <c r="B199" s="161"/>
      <c r="C199" s="162" t="s">
        <v>377</v>
      </c>
      <c r="D199" s="162" t="s">
        <v>145</v>
      </c>
      <c r="E199" s="163" t="s">
        <v>378</v>
      </c>
      <c r="F199" s="164" t="s">
        <v>379</v>
      </c>
      <c r="G199" s="165" t="s">
        <v>216</v>
      </c>
      <c r="H199" s="166">
        <v>2</v>
      </c>
      <c r="I199" s="167"/>
      <c r="J199" s="168">
        <f t="shared" si="20"/>
        <v>0</v>
      </c>
      <c r="K199" s="169"/>
      <c r="L199" s="33"/>
      <c r="M199" s="170" t="s">
        <v>1</v>
      </c>
      <c r="N199" s="171" t="s">
        <v>43</v>
      </c>
      <c r="O199" s="58"/>
      <c r="P199" s="172">
        <f t="shared" si="21"/>
        <v>0</v>
      </c>
      <c r="Q199" s="172">
        <v>5.5799999999999999E-3</v>
      </c>
      <c r="R199" s="172">
        <f t="shared" si="22"/>
        <v>1.116E-2</v>
      </c>
      <c r="S199" s="172">
        <v>0</v>
      </c>
      <c r="T199" s="173">
        <f t="shared" si="2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4" t="s">
        <v>159</v>
      </c>
      <c r="AT199" s="174" t="s">
        <v>145</v>
      </c>
      <c r="AU199" s="174" t="s">
        <v>87</v>
      </c>
      <c r="AY199" s="17" t="s">
        <v>141</v>
      </c>
      <c r="BE199" s="175">
        <f t="shared" si="24"/>
        <v>0</v>
      </c>
      <c r="BF199" s="175">
        <f t="shared" si="25"/>
        <v>0</v>
      </c>
      <c r="BG199" s="175">
        <f t="shared" si="26"/>
        <v>0</v>
      </c>
      <c r="BH199" s="175">
        <f t="shared" si="27"/>
        <v>0</v>
      </c>
      <c r="BI199" s="175">
        <f t="shared" si="28"/>
        <v>0</v>
      </c>
      <c r="BJ199" s="17" t="s">
        <v>87</v>
      </c>
      <c r="BK199" s="175">
        <f t="shared" si="29"/>
        <v>0</v>
      </c>
      <c r="BL199" s="17" t="s">
        <v>159</v>
      </c>
      <c r="BM199" s="174" t="s">
        <v>380</v>
      </c>
    </row>
    <row r="200" spans="1:65" s="2" customFormat="1" ht="24" customHeight="1">
      <c r="A200" s="32"/>
      <c r="B200" s="161"/>
      <c r="C200" s="162" t="s">
        <v>381</v>
      </c>
      <c r="D200" s="162" t="s">
        <v>145</v>
      </c>
      <c r="E200" s="163" t="s">
        <v>382</v>
      </c>
      <c r="F200" s="164" t="s">
        <v>383</v>
      </c>
      <c r="G200" s="165" t="s">
        <v>148</v>
      </c>
      <c r="H200" s="166">
        <v>2</v>
      </c>
      <c r="I200" s="167"/>
      <c r="J200" s="168">
        <f t="shared" si="20"/>
        <v>0</v>
      </c>
      <c r="K200" s="169"/>
      <c r="L200" s="33"/>
      <c r="M200" s="170" t="s">
        <v>1</v>
      </c>
      <c r="N200" s="171" t="s">
        <v>43</v>
      </c>
      <c r="O200" s="58"/>
      <c r="P200" s="172">
        <f t="shared" si="21"/>
        <v>0</v>
      </c>
      <c r="Q200" s="172">
        <v>5.6804849999999999E-4</v>
      </c>
      <c r="R200" s="172">
        <f t="shared" si="22"/>
        <v>1.136097E-3</v>
      </c>
      <c r="S200" s="172">
        <v>0</v>
      </c>
      <c r="T200" s="173">
        <f t="shared" si="2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4" t="s">
        <v>159</v>
      </c>
      <c r="AT200" s="174" t="s">
        <v>145</v>
      </c>
      <c r="AU200" s="174" t="s">
        <v>87</v>
      </c>
      <c r="AY200" s="17" t="s">
        <v>141</v>
      </c>
      <c r="BE200" s="175">
        <f t="shared" si="24"/>
        <v>0</v>
      </c>
      <c r="BF200" s="175">
        <f t="shared" si="25"/>
        <v>0</v>
      </c>
      <c r="BG200" s="175">
        <f t="shared" si="26"/>
        <v>0</v>
      </c>
      <c r="BH200" s="175">
        <f t="shared" si="27"/>
        <v>0</v>
      </c>
      <c r="BI200" s="175">
        <f t="shared" si="28"/>
        <v>0</v>
      </c>
      <c r="BJ200" s="17" t="s">
        <v>87</v>
      </c>
      <c r="BK200" s="175">
        <f t="shared" si="29"/>
        <v>0</v>
      </c>
      <c r="BL200" s="17" t="s">
        <v>159</v>
      </c>
      <c r="BM200" s="174" t="s">
        <v>384</v>
      </c>
    </row>
    <row r="201" spans="1:65" s="2" customFormat="1" ht="24" customHeight="1">
      <c r="A201" s="32"/>
      <c r="B201" s="161"/>
      <c r="C201" s="162" t="s">
        <v>385</v>
      </c>
      <c r="D201" s="162" t="s">
        <v>145</v>
      </c>
      <c r="E201" s="163" t="s">
        <v>386</v>
      </c>
      <c r="F201" s="164" t="s">
        <v>387</v>
      </c>
      <c r="G201" s="165" t="s">
        <v>148</v>
      </c>
      <c r="H201" s="166">
        <v>1</v>
      </c>
      <c r="I201" s="167"/>
      <c r="J201" s="168">
        <f t="shared" si="20"/>
        <v>0</v>
      </c>
      <c r="K201" s="169"/>
      <c r="L201" s="33"/>
      <c r="M201" s="170" t="s">
        <v>1</v>
      </c>
      <c r="N201" s="171" t="s">
        <v>43</v>
      </c>
      <c r="O201" s="58"/>
      <c r="P201" s="172">
        <f t="shared" si="21"/>
        <v>0</v>
      </c>
      <c r="Q201" s="172">
        <v>1.4680485E-3</v>
      </c>
      <c r="R201" s="172">
        <f t="shared" si="22"/>
        <v>1.4680485E-3</v>
      </c>
      <c r="S201" s="172">
        <v>0</v>
      </c>
      <c r="T201" s="173">
        <f t="shared" si="23"/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4" t="s">
        <v>159</v>
      </c>
      <c r="AT201" s="174" t="s">
        <v>145</v>
      </c>
      <c r="AU201" s="174" t="s">
        <v>87</v>
      </c>
      <c r="AY201" s="17" t="s">
        <v>141</v>
      </c>
      <c r="BE201" s="175">
        <f t="shared" si="24"/>
        <v>0</v>
      </c>
      <c r="BF201" s="175">
        <f t="shared" si="25"/>
        <v>0</v>
      </c>
      <c r="BG201" s="175">
        <f t="shared" si="26"/>
        <v>0</v>
      </c>
      <c r="BH201" s="175">
        <f t="shared" si="27"/>
        <v>0</v>
      </c>
      <c r="BI201" s="175">
        <f t="shared" si="28"/>
        <v>0</v>
      </c>
      <c r="BJ201" s="17" t="s">
        <v>87</v>
      </c>
      <c r="BK201" s="175">
        <f t="shared" si="29"/>
        <v>0</v>
      </c>
      <c r="BL201" s="17" t="s">
        <v>159</v>
      </c>
      <c r="BM201" s="174" t="s">
        <v>388</v>
      </c>
    </row>
    <row r="202" spans="1:65" s="2" customFormat="1" ht="16.5" customHeight="1">
      <c r="A202" s="32"/>
      <c r="B202" s="161"/>
      <c r="C202" s="162" t="s">
        <v>389</v>
      </c>
      <c r="D202" s="162" t="s">
        <v>145</v>
      </c>
      <c r="E202" s="163" t="s">
        <v>390</v>
      </c>
      <c r="F202" s="164" t="s">
        <v>391</v>
      </c>
      <c r="G202" s="165" t="s">
        <v>168</v>
      </c>
      <c r="H202" s="166">
        <v>9.5000000000000001E-2</v>
      </c>
      <c r="I202" s="167"/>
      <c r="J202" s="168">
        <f t="shared" si="20"/>
        <v>0</v>
      </c>
      <c r="K202" s="169"/>
      <c r="L202" s="33"/>
      <c r="M202" s="170" t="s">
        <v>1</v>
      </c>
      <c r="N202" s="171" t="s">
        <v>43</v>
      </c>
      <c r="O202" s="58"/>
      <c r="P202" s="172">
        <f t="shared" si="21"/>
        <v>0</v>
      </c>
      <c r="Q202" s="172">
        <v>0</v>
      </c>
      <c r="R202" s="172">
        <f t="shared" si="22"/>
        <v>0</v>
      </c>
      <c r="S202" s="172">
        <v>0</v>
      </c>
      <c r="T202" s="173">
        <f t="shared" si="23"/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4" t="s">
        <v>159</v>
      </c>
      <c r="AT202" s="174" t="s">
        <v>145</v>
      </c>
      <c r="AU202" s="174" t="s">
        <v>87</v>
      </c>
      <c r="AY202" s="17" t="s">
        <v>141</v>
      </c>
      <c r="BE202" s="175">
        <f t="shared" si="24"/>
        <v>0</v>
      </c>
      <c r="BF202" s="175">
        <f t="shared" si="25"/>
        <v>0</v>
      </c>
      <c r="BG202" s="175">
        <f t="shared" si="26"/>
        <v>0</v>
      </c>
      <c r="BH202" s="175">
        <f t="shared" si="27"/>
        <v>0</v>
      </c>
      <c r="BI202" s="175">
        <f t="shared" si="28"/>
        <v>0</v>
      </c>
      <c r="BJ202" s="17" t="s">
        <v>87</v>
      </c>
      <c r="BK202" s="175">
        <f t="shared" si="29"/>
        <v>0</v>
      </c>
      <c r="BL202" s="17" t="s">
        <v>159</v>
      </c>
      <c r="BM202" s="174" t="s">
        <v>392</v>
      </c>
    </row>
    <row r="203" spans="1:65" s="12" customFormat="1" ht="22.8" customHeight="1">
      <c r="B203" s="148"/>
      <c r="D203" s="149" t="s">
        <v>76</v>
      </c>
      <c r="E203" s="159" t="s">
        <v>393</v>
      </c>
      <c r="F203" s="159" t="s">
        <v>394</v>
      </c>
      <c r="I203" s="151"/>
      <c r="J203" s="160">
        <f>BK203</f>
        <v>0</v>
      </c>
      <c r="L203" s="148"/>
      <c r="M203" s="153"/>
      <c r="N203" s="154"/>
      <c r="O203" s="154"/>
      <c r="P203" s="155">
        <f>SUM(P204:P212)</f>
        <v>0</v>
      </c>
      <c r="Q203" s="154"/>
      <c r="R203" s="155">
        <f>SUM(R204:R212)</f>
        <v>0.2928</v>
      </c>
      <c r="S203" s="154"/>
      <c r="T203" s="156">
        <f>SUM(T204:T212)</f>
        <v>0</v>
      </c>
      <c r="AR203" s="149" t="s">
        <v>87</v>
      </c>
      <c r="AT203" s="157" t="s">
        <v>76</v>
      </c>
      <c r="AU203" s="157" t="s">
        <v>85</v>
      </c>
      <c r="AY203" s="149" t="s">
        <v>141</v>
      </c>
      <c r="BK203" s="158">
        <f>SUM(BK204:BK212)</f>
        <v>0</v>
      </c>
    </row>
    <row r="204" spans="1:65" s="2" customFormat="1" ht="16.5" customHeight="1">
      <c r="A204" s="32"/>
      <c r="B204" s="161"/>
      <c r="C204" s="162" t="s">
        <v>395</v>
      </c>
      <c r="D204" s="162" t="s">
        <v>145</v>
      </c>
      <c r="E204" s="163" t="s">
        <v>393</v>
      </c>
      <c r="F204" s="164" t="s">
        <v>396</v>
      </c>
      <c r="G204" s="165" t="s">
        <v>1</v>
      </c>
      <c r="H204" s="166">
        <v>260</v>
      </c>
      <c r="I204" s="167"/>
      <c r="J204" s="168">
        <f t="shared" ref="J204:J212" si="30">ROUND(I204*H204,2)</f>
        <v>0</v>
      </c>
      <c r="K204" s="169"/>
      <c r="L204" s="33"/>
      <c r="M204" s="170" t="s">
        <v>1</v>
      </c>
      <c r="N204" s="171" t="s">
        <v>43</v>
      </c>
      <c r="O204" s="58"/>
      <c r="P204" s="172">
        <f t="shared" ref="P204:P212" si="31">O204*H204</f>
        <v>0</v>
      </c>
      <c r="Q204" s="172">
        <v>0</v>
      </c>
      <c r="R204" s="172">
        <f t="shared" ref="R204:R212" si="32">Q204*H204</f>
        <v>0</v>
      </c>
      <c r="S204" s="172">
        <v>0</v>
      </c>
      <c r="T204" s="173">
        <f t="shared" ref="T204:T212" si="33"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4" t="s">
        <v>159</v>
      </c>
      <c r="AT204" s="174" t="s">
        <v>145</v>
      </c>
      <c r="AU204" s="174" t="s">
        <v>87</v>
      </c>
      <c r="AY204" s="17" t="s">
        <v>141</v>
      </c>
      <c r="BE204" s="175">
        <f t="shared" ref="BE204:BE212" si="34">IF(N204="základní",J204,0)</f>
        <v>0</v>
      </c>
      <c r="BF204" s="175">
        <f t="shared" ref="BF204:BF212" si="35">IF(N204="snížená",J204,0)</f>
        <v>0</v>
      </c>
      <c r="BG204" s="175">
        <f t="shared" ref="BG204:BG212" si="36">IF(N204="zákl. přenesená",J204,0)</f>
        <v>0</v>
      </c>
      <c r="BH204" s="175">
        <f t="shared" ref="BH204:BH212" si="37">IF(N204="sníž. přenesená",J204,0)</f>
        <v>0</v>
      </c>
      <c r="BI204" s="175">
        <f t="shared" ref="BI204:BI212" si="38">IF(N204="nulová",J204,0)</f>
        <v>0</v>
      </c>
      <c r="BJ204" s="17" t="s">
        <v>87</v>
      </c>
      <c r="BK204" s="175">
        <f t="shared" ref="BK204:BK212" si="39">ROUND(I204*H204,2)</f>
        <v>0</v>
      </c>
      <c r="BL204" s="17" t="s">
        <v>159</v>
      </c>
      <c r="BM204" s="174" t="s">
        <v>397</v>
      </c>
    </row>
    <row r="205" spans="1:65" s="2" customFormat="1" ht="16.5" customHeight="1">
      <c r="A205" s="32"/>
      <c r="B205" s="161"/>
      <c r="C205" s="162" t="s">
        <v>398</v>
      </c>
      <c r="D205" s="162" t="s">
        <v>145</v>
      </c>
      <c r="E205" s="163" t="s">
        <v>399</v>
      </c>
      <c r="F205" s="164" t="s">
        <v>400</v>
      </c>
      <c r="G205" s="165" t="s">
        <v>158</v>
      </c>
      <c r="H205" s="166">
        <v>80</v>
      </c>
      <c r="I205" s="167"/>
      <c r="J205" s="168">
        <f t="shared" si="30"/>
        <v>0</v>
      </c>
      <c r="K205" s="169"/>
      <c r="L205" s="33"/>
      <c r="M205" s="170" t="s">
        <v>1</v>
      </c>
      <c r="N205" s="171" t="s">
        <v>43</v>
      </c>
      <c r="O205" s="58"/>
      <c r="P205" s="172">
        <f t="shared" si="31"/>
        <v>0</v>
      </c>
      <c r="Q205" s="172">
        <v>4.4999999999999999E-4</v>
      </c>
      <c r="R205" s="172">
        <f t="shared" si="32"/>
        <v>3.5999999999999997E-2</v>
      </c>
      <c r="S205" s="172">
        <v>0</v>
      </c>
      <c r="T205" s="173">
        <f t="shared" si="3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4" t="s">
        <v>159</v>
      </c>
      <c r="AT205" s="174" t="s">
        <v>145</v>
      </c>
      <c r="AU205" s="174" t="s">
        <v>87</v>
      </c>
      <c r="AY205" s="17" t="s">
        <v>141</v>
      </c>
      <c r="BE205" s="175">
        <f t="shared" si="34"/>
        <v>0</v>
      </c>
      <c r="BF205" s="175">
        <f t="shared" si="35"/>
        <v>0</v>
      </c>
      <c r="BG205" s="175">
        <f t="shared" si="36"/>
        <v>0</v>
      </c>
      <c r="BH205" s="175">
        <f t="shared" si="37"/>
        <v>0</v>
      </c>
      <c r="BI205" s="175">
        <f t="shared" si="38"/>
        <v>0</v>
      </c>
      <c r="BJ205" s="17" t="s">
        <v>87</v>
      </c>
      <c r="BK205" s="175">
        <f t="shared" si="39"/>
        <v>0</v>
      </c>
      <c r="BL205" s="17" t="s">
        <v>159</v>
      </c>
      <c r="BM205" s="174" t="s">
        <v>401</v>
      </c>
    </row>
    <row r="206" spans="1:65" s="2" customFormat="1" ht="16.5" customHeight="1">
      <c r="A206" s="32"/>
      <c r="B206" s="161"/>
      <c r="C206" s="162" t="s">
        <v>402</v>
      </c>
      <c r="D206" s="162" t="s">
        <v>145</v>
      </c>
      <c r="E206" s="163" t="s">
        <v>403</v>
      </c>
      <c r="F206" s="164" t="s">
        <v>404</v>
      </c>
      <c r="G206" s="165" t="s">
        <v>158</v>
      </c>
      <c r="H206" s="166">
        <v>420</v>
      </c>
      <c r="I206" s="167"/>
      <c r="J206" s="168">
        <f t="shared" si="30"/>
        <v>0</v>
      </c>
      <c r="K206" s="169"/>
      <c r="L206" s="33"/>
      <c r="M206" s="170" t="s">
        <v>1</v>
      </c>
      <c r="N206" s="171" t="s">
        <v>43</v>
      </c>
      <c r="O206" s="58"/>
      <c r="P206" s="172">
        <f t="shared" si="31"/>
        <v>0</v>
      </c>
      <c r="Q206" s="172">
        <v>0</v>
      </c>
      <c r="R206" s="172">
        <f t="shared" si="32"/>
        <v>0</v>
      </c>
      <c r="S206" s="172">
        <v>0</v>
      </c>
      <c r="T206" s="173">
        <f t="shared" si="3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4" t="s">
        <v>159</v>
      </c>
      <c r="AT206" s="174" t="s">
        <v>145</v>
      </c>
      <c r="AU206" s="174" t="s">
        <v>87</v>
      </c>
      <c r="AY206" s="17" t="s">
        <v>141</v>
      </c>
      <c r="BE206" s="175">
        <f t="shared" si="34"/>
        <v>0</v>
      </c>
      <c r="BF206" s="175">
        <f t="shared" si="35"/>
        <v>0</v>
      </c>
      <c r="BG206" s="175">
        <f t="shared" si="36"/>
        <v>0</v>
      </c>
      <c r="BH206" s="175">
        <f t="shared" si="37"/>
        <v>0</v>
      </c>
      <c r="BI206" s="175">
        <f t="shared" si="38"/>
        <v>0</v>
      </c>
      <c r="BJ206" s="17" t="s">
        <v>87</v>
      </c>
      <c r="BK206" s="175">
        <f t="shared" si="39"/>
        <v>0</v>
      </c>
      <c r="BL206" s="17" t="s">
        <v>159</v>
      </c>
      <c r="BM206" s="174" t="s">
        <v>405</v>
      </c>
    </row>
    <row r="207" spans="1:65" s="2" customFormat="1" ht="24" customHeight="1">
      <c r="A207" s="32"/>
      <c r="B207" s="161"/>
      <c r="C207" s="162" t="s">
        <v>406</v>
      </c>
      <c r="D207" s="162" t="s">
        <v>145</v>
      </c>
      <c r="E207" s="163" t="s">
        <v>407</v>
      </c>
      <c r="F207" s="164" t="s">
        <v>408</v>
      </c>
      <c r="G207" s="165" t="s">
        <v>158</v>
      </c>
      <c r="H207" s="166">
        <v>60</v>
      </c>
      <c r="I207" s="167"/>
      <c r="J207" s="168">
        <f t="shared" si="30"/>
        <v>0</v>
      </c>
      <c r="K207" s="169"/>
      <c r="L207" s="33"/>
      <c r="M207" s="170" t="s">
        <v>1</v>
      </c>
      <c r="N207" s="171" t="s">
        <v>43</v>
      </c>
      <c r="O207" s="58"/>
      <c r="P207" s="172">
        <f t="shared" si="31"/>
        <v>0</v>
      </c>
      <c r="Q207" s="172">
        <v>2.4000000000000001E-4</v>
      </c>
      <c r="R207" s="172">
        <f t="shared" si="32"/>
        <v>1.44E-2</v>
      </c>
      <c r="S207" s="172">
        <v>0</v>
      </c>
      <c r="T207" s="173">
        <f t="shared" si="3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4" t="s">
        <v>159</v>
      </c>
      <c r="AT207" s="174" t="s">
        <v>145</v>
      </c>
      <c r="AU207" s="174" t="s">
        <v>87</v>
      </c>
      <c r="AY207" s="17" t="s">
        <v>141</v>
      </c>
      <c r="BE207" s="175">
        <f t="shared" si="34"/>
        <v>0</v>
      </c>
      <c r="BF207" s="175">
        <f t="shared" si="35"/>
        <v>0</v>
      </c>
      <c r="BG207" s="175">
        <f t="shared" si="36"/>
        <v>0</v>
      </c>
      <c r="BH207" s="175">
        <f t="shared" si="37"/>
        <v>0</v>
      </c>
      <c r="BI207" s="175">
        <f t="shared" si="38"/>
        <v>0</v>
      </c>
      <c r="BJ207" s="17" t="s">
        <v>87</v>
      </c>
      <c r="BK207" s="175">
        <f t="shared" si="39"/>
        <v>0</v>
      </c>
      <c r="BL207" s="17" t="s">
        <v>159</v>
      </c>
      <c r="BM207" s="174" t="s">
        <v>409</v>
      </c>
    </row>
    <row r="208" spans="1:65" s="2" customFormat="1" ht="24" customHeight="1">
      <c r="A208" s="32"/>
      <c r="B208" s="161"/>
      <c r="C208" s="162" t="s">
        <v>410</v>
      </c>
      <c r="D208" s="162" t="s">
        <v>145</v>
      </c>
      <c r="E208" s="163" t="s">
        <v>411</v>
      </c>
      <c r="F208" s="164" t="s">
        <v>412</v>
      </c>
      <c r="G208" s="165" t="s">
        <v>168</v>
      </c>
      <c r="H208" s="166">
        <v>0.3</v>
      </c>
      <c r="I208" s="167"/>
      <c r="J208" s="168">
        <f t="shared" si="30"/>
        <v>0</v>
      </c>
      <c r="K208" s="169"/>
      <c r="L208" s="33"/>
      <c r="M208" s="170" t="s">
        <v>1</v>
      </c>
      <c r="N208" s="171" t="s">
        <v>43</v>
      </c>
      <c r="O208" s="58"/>
      <c r="P208" s="172">
        <f t="shared" si="31"/>
        <v>0</v>
      </c>
      <c r="Q208" s="172">
        <v>0</v>
      </c>
      <c r="R208" s="172">
        <f t="shared" si="32"/>
        <v>0</v>
      </c>
      <c r="S208" s="172">
        <v>0</v>
      </c>
      <c r="T208" s="173">
        <f t="shared" si="3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4" t="s">
        <v>159</v>
      </c>
      <c r="AT208" s="174" t="s">
        <v>145</v>
      </c>
      <c r="AU208" s="174" t="s">
        <v>87</v>
      </c>
      <c r="AY208" s="17" t="s">
        <v>141</v>
      </c>
      <c r="BE208" s="175">
        <f t="shared" si="34"/>
        <v>0</v>
      </c>
      <c r="BF208" s="175">
        <f t="shared" si="35"/>
        <v>0</v>
      </c>
      <c r="BG208" s="175">
        <f t="shared" si="36"/>
        <v>0</v>
      </c>
      <c r="BH208" s="175">
        <f t="shared" si="37"/>
        <v>0</v>
      </c>
      <c r="BI208" s="175">
        <f t="shared" si="38"/>
        <v>0</v>
      </c>
      <c r="BJ208" s="17" t="s">
        <v>87</v>
      </c>
      <c r="BK208" s="175">
        <f t="shared" si="39"/>
        <v>0</v>
      </c>
      <c r="BL208" s="17" t="s">
        <v>159</v>
      </c>
      <c r="BM208" s="174" t="s">
        <v>413</v>
      </c>
    </row>
    <row r="209" spans="1:65" s="2" customFormat="1" ht="16.5" customHeight="1">
      <c r="A209" s="32"/>
      <c r="B209" s="161"/>
      <c r="C209" s="162" t="s">
        <v>414</v>
      </c>
      <c r="D209" s="162" t="s">
        <v>145</v>
      </c>
      <c r="E209" s="163" t="s">
        <v>415</v>
      </c>
      <c r="F209" s="164" t="s">
        <v>416</v>
      </c>
      <c r="G209" s="165" t="s">
        <v>158</v>
      </c>
      <c r="H209" s="166">
        <v>70</v>
      </c>
      <c r="I209" s="167"/>
      <c r="J209" s="168">
        <f t="shared" si="30"/>
        <v>0</v>
      </c>
      <c r="K209" s="169"/>
      <c r="L209" s="33"/>
      <c r="M209" s="170" t="s">
        <v>1</v>
      </c>
      <c r="N209" s="171" t="s">
        <v>43</v>
      </c>
      <c r="O209" s="58"/>
      <c r="P209" s="172">
        <f t="shared" si="31"/>
        <v>0</v>
      </c>
      <c r="Q209" s="172">
        <v>6.8999999999999997E-4</v>
      </c>
      <c r="R209" s="172">
        <f t="shared" si="32"/>
        <v>4.8299999999999996E-2</v>
      </c>
      <c r="S209" s="172">
        <v>0</v>
      </c>
      <c r="T209" s="173">
        <f t="shared" si="3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4" t="s">
        <v>159</v>
      </c>
      <c r="AT209" s="174" t="s">
        <v>145</v>
      </c>
      <c r="AU209" s="174" t="s">
        <v>87</v>
      </c>
      <c r="AY209" s="17" t="s">
        <v>141</v>
      </c>
      <c r="BE209" s="175">
        <f t="shared" si="34"/>
        <v>0</v>
      </c>
      <c r="BF209" s="175">
        <f t="shared" si="35"/>
        <v>0</v>
      </c>
      <c r="BG209" s="175">
        <f t="shared" si="36"/>
        <v>0</v>
      </c>
      <c r="BH209" s="175">
        <f t="shared" si="37"/>
        <v>0</v>
      </c>
      <c r="BI209" s="175">
        <f t="shared" si="38"/>
        <v>0</v>
      </c>
      <c r="BJ209" s="17" t="s">
        <v>87</v>
      </c>
      <c r="BK209" s="175">
        <f t="shared" si="39"/>
        <v>0</v>
      </c>
      <c r="BL209" s="17" t="s">
        <v>159</v>
      </c>
      <c r="BM209" s="174" t="s">
        <v>417</v>
      </c>
    </row>
    <row r="210" spans="1:65" s="2" customFormat="1" ht="16.5" customHeight="1">
      <c r="A210" s="32"/>
      <c r="B210" s="161"/>
      <c r="C210" s="162" t="s">
        <v>8</v>
      </c>
      <c r="D210" s="162" t="s">
        <v>145</v>
      </c>
      <c r="E210" s="163" t="s">
        <v>418</v>
      </c>
      <c r="F210" s="164" t="s">
        <v>419</v>
      </c>
      <c r="G210" s="165" t="s">
        <v>158</v>
      </c>
      <c r="H210" s="166">
        <v>70</v>
      </c>
      <c r="I210" s="167"/>
      <c r="J210" s="168">
        <f t="shared" si="30"/>
        <v>0</v>
      </c>
      <c r="K210" s="169"/>
      <c r="L210" s="33"/>
      <c r="M210" s="170" t="s">
        <v>1</v>
      </c>
      <c r="N210" s="171" t="s">
        <v>43</v>
      </c>
      <c r="O210" s="58"/>
      <c r="P210" s="172">
        <f t="shared" si="31"/>
        <v>0</v>
      </c>
      <c r="Q210" s="172">
        <v>6.7000000000000002E-4</v>
      </c>
      <c r="R210" s="172">
        <f t="shared" si="32"/>
        <v>4.6900000000000004E-2</v>
      </c>
      <c r="S210" s="172">
        <v>0</v>
      </c>
      <c r="T210" s="173">
        <f t="shared" si="3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4" t="s">
        <v>159</v>
      </c>
      <c r="AT210" s="174" t="s">
        <v>145</v>
      </c>
      <c r="AU210" s="174" t="s">
        <v>87</v>
      </c>
      <c r="AY210" s="17" t="s">
        <v>141</v>
      </c>
      <c r="BE210" s="175">
        <f t="shared" si="34"/>
        <v>0</v>
      </c>
      <c r="BF210" s="175">
        <f t="shared" si="35"/>
        <v>0</v>
      </c>
      <c r="BG210" s="175">
        <f t="shared" si="36"/>
        <v>0</v>
      </c>
      <c r="BH210" s="175">
        <f t="shared" si="37"/>
        <v>0</v>
      </c>
      <c r="BI210" s="175">
        <f t="shared" si="38"/>
        <v>0</v>
      </c>
      <c r="BJ210" s="17" t="s">
        <v>87</v>
      </c>
      <c r="BK210" s="175">
        <f t="shared" si="39"/>
        <v>0</v>
      </c>
      <c r="BL210" s="17" t="s">
        <v>159</v>
      </c>
      <c r="BM210" s="174" t="s">
        <v>420</v>
      </c>
    </row>
    <row r="211" spans="1:65" s="2" customFormat="1" ht="16.5" customHeight="1">
      <c r="A211" s="32"/>
      <c r="B211" s="161"/>
      <c r="C211" s="162" t="s">
        <v>159</v>
      </c>
      <c r="D211" s="162" t="s">
        <v>145</v>
      </c>
      <c r="E211" s="163" t="s">
        <v>421</v>
      </c>
      <c r="F211" s="164" t="s">
        <v>422</v>
      </c>
      <c r="G211" s="165" t="s">
        <v>158</v>
      </c>
      <c r="H211" s="166">
        <v>40</v>
      </c>
      <c r="I211" s="167"/>
      <c r="J211" s="168">
        <f t="shared" si="30"/>
        <v>0</v>
      </c>
      <c r="K211" s="169"/>
      <c r="L211" s="33"/>
      <c r="M211" s="170" t="s">
        <v>1</v>
      </c>
      <c r="N211" s="171" t="s">
        <v>43</v>
      </c>
      <c r="O211" s="58"/>
      <c r="P211" s="172">
        <f t="shared" si="31"/>
        <v>0</v>
      </c>
      <c r="Q211" s="172">
        <v>1.25E-3</v>
      </c>
      <c r="R211" s="172">
        <f t="shared" si="32"/>
        <v>0.05</v>
      </c>
      <c r="S211" s="172">
        <v>0</v>
      </c>
      <c r="T211" s="173">
        <f t="shared" si="3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4" t="s">
        <v>159</v>
      </c>
      <c r="AT211" s="174" t="s">
        <v>145</v>
      </c>
      <c r="AU211" s="174" t="s">
        <v>87</v>
      </c>
      <c r="AY211" s="17" t="s">
        <v>141</v>
      </c>
      <c r="BE211" s="175">
        <f t="shared" si="34"/>
        <v>0</v>
      </c>
      <c r="BF211" s="175">
        <f t="shared" si="35"/>
        <v>0</v>
      </c>
      <c r="BG211" s="175">
        <f t="shared" si="36"/>
        <v>0</v>
      </c>
      <c r="BH211" s="175">
        <f t="shared" si="37"/>
        <v>0</v>
      </c>
      <c r="BI211" s="175">
        <f t="shared" si="38"/>
        <v>0</v>
      </c>
      <c r="BJ211" s="17" t="s">
        <v>87</v>
      </c>
      <c r="BK211" s="175">
        <f t="shared" si="39"/>
        <v>0</v>
      </c>
      <c r="BL211" s="17" t="s">
        <v>159</v>
      </c>
      <c r="BM211" s="174" t="s">
        <v>423</v>
      </c>
    </row>
    <row r="212" spans="1:65" s="2" customFormat="1" ht="16.5" customHeight="1">
      <c r="A212" s="32"/>
      <c r="B212" s="161"/>
      <c r="C212" s="162" t="s">
        <v>424</v>
      </c>
      <c r="D212" s="162" t="s">
        <v>145</v>
      </c>
      <c r="E212" s="163" t="s">
        <v>425</v>
      </c>
      <c r="F212" s="164" t="s">
        <v>426</v>
      </c>
      <c r="G212" s="165" t="s">
        <v>158</v>
      </c>
      <c r="H212" s="166">
        <v>60</v>
      </c>
      <c r="I212" s="167"/>
      <c r="J212" s="168">
        <f t="shared" si="30"/>
        <v>0</v>
      </c>
      <c r="K212" s="169"/>
      <c r="L212" s="33"/>
      <c r="M212" s="170" t="s">
        <v>1</v>
      </c>
      <c r="N212" s="171" t="s">
        <v>43</v>
      </c>
      <c r="O212" s="58"/>
      <c r="P212" s="172">
        <f t="shared" si="31"/>
        <v>0</v>
      </c>
      <c r="Q212" s="172">
        <v>1.6199999999999999E-3</v>
      </c>
      <c r="R212" s="172">
        <f t="shared" si="32"/>
        <v>9.7199999999999995E-2</v>
      </c>
      <c r="S212" s="172">
        <v>0</v>
      </c>
      <c r="T212" s="173">
        <f t="shared" si="3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4" t="s">
        <v>159</v>
      </c>
      <c r="AT212" s="174" t="s">
        <v>145</v>
      </c>
      <c r="AU212" s="174" t="s">
        <v>87</v>
      </c>
      <c r="AY212" s="17" t="s">
        <v>141</v>
      </c>
      <c r="BE212" s="175">
        <f t="shared" si="34"/>
        <v>0</v>
      </c>
      <c r="BF212" s="175">
        <f t="shared" si="35"/>
        <v>0</v>
      </c>
      <c r="BG212" s="175">
        <f t="shared" si="36"/>
        <v>0</v>
      </c>
      <c r="BH212" s="175">
        <f t="shared" si="37"/>
        <v>0</v>
      </c>
      <c r="BI212" s="175">
        <f t="shared" si="38"/>
        <v>0</v>
      </c>
      <c r="BJ212" s="17" t="s">
        <v>87</v>
      </c>
      <c r="BK212" s="175">
        <f t="shared" si="39"/>
        <v>0</v>
      </c>
      <c r="BL212" s="17" t="s">
        <v>159</v>
      </c>
      <c r="BM212" s="174" t="s">
        <v>427</v>
      </c>
    </row>
    <row r="213" spans="1:65" s="12" customFormat="1" ht="22.8" customHeight="1">
      <c r="B213" s="148"/>
      <c r="D213" s="149" t="s">
        <v>76</v>
      </c>
      <c r="E213" s="159" t="s">
        <v>428</v>
      </c>
      <c r="F213" s="159" t="s">
        <v>429</v>
      </c>
      <c r="I213" s="151"/>
      <c r="J213" s="160">
        <f>BK213</f>
        <v>0</v>
      </c>
      <c r="L213" s="148"/>
      <c r="M213" s="153"/>
      <c r="N213" s="154"/>
      <c r="O213" s="154"/>
      <c r="P213" s="155">
        <f>SUM(P214:P229)</f>
        <v>0</v>
      </c>
      <c r="Q213" s="154"/>
      <c r="R213" s="155">
        <f>SUM(R214:R229)</f>
        <v>5.969E-2</v>
      </c>
      <c r="S213" s="154"/>
      <c r="T213" s="156">
        <f>SUM(T214:T229)</f>
        <v>0</v>
      </c>
      <c r="AR213" s="149" t="s">
        <v>87</v>
      </c>
      <c r="AT213" s="157" t="s">
        <v>76</v>
      </c>
      <c r="AU213" s="157" t="s">
        <v>85</v>
      </c>
      <c r="AY213" s="149" t="s">
        <v>141</v>
      </c>
      <c r="BK213" s="158">
        <f>SUM(BK214:BK229)</f>
        <v>0</v>
      </c>
    </row>
    <row r="214" spans="1:65" s="2" customFormat="1" ht="16.5" customHeight="1">
      <c r="A214" s="32"/>
      <c r="B214" s="161"/>
      <c r="C214" s="162" t="s">
        <v>430</v>
      </c>
      <c r="D214" s="162" t="s">
        <v>145</v>
      </c>
      <c r="E214" s="163" t="s">
        <v>431</v>
      </c>
      <c r="F214" s="164" t="s">
        <v>432</v>
      </c>
      <c r="G214" s="165" t="s">
        <v>148</v>
      </c>
      <c r="H214" s="166">
        <v>64</v>
      </c>
      <c r="I214" s="167"/>
      <c r="J214" s="168">
        <f t="shared" ref="J214:J229" si="40">ROUND(I214*H214,2)</f>
        <v>0</v>
      </c>
      <c r="K214" s="169"/>
      <c r="L214" s="33"/>
      <c r="M214" s="170" t="s">
        <v>1</v>
      </c>
      <c r="N214" s="171" t="s">
        <v>43</v>
      </c>
      <c r="O214" s="58"/>
      <c r="P214" s="172">
        <f t="shared" ref="P214:P229" si="41">O214*H214</f>
        <v>0</v>
      </c>
      <c r="Q214" s="172">
        <v>0</v>
      </c>
      <c r="R214" s="172">
        <f t="shared" ref="R214:R229" si="42">Q214*H214</f>
        <v>0</v>
      </c>
      <c r="S214" s="172">
        <v>0</v>
      </c>
      <c r="T214" s="173">
        <f t="shared" ref="T214:T229" si="43"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4" t="s">
        <v>159</v>
      </c>
      <c r="AT214" s="174" t="s">
        <v>145</v>
      </c>
      <c r="AU214" s="174" t="s">
        <v>87</v>
      </c>
      <c r="AY214" s="17" t="s">
        <v>141</v>
      </c>
      <c r="BE214" s="175">
        <f t="shared" ref="BE214:BE229" si="44">IF(N214="základní",J214,0)</f>
        <v>0</v>
      </c>
      <c r="BF214" s="175">
        <f t="shared" ref="BF214:BF229" si="45">IF(N214="snížená",J214,0)</f>
        <v>0</v>
      </c>
      <c r="BG214" s="175">
        <f t="shared" ref="BG214:BG229" si="46">IF(N214="zákl. přenesená",J214,0)</f>
        <v>0</v>
      </c>
      <c r="BH214" s="175">
        <f t="shared" ref="BH214:BH229" si="47">IF(N214="sníž. přenesená",J214,0)</f>
        <v>0</v>
      </c>
      <c r="BI214" s="175">
        <f t="shared" ref="BI214:BI229" si="48">IF(N214="nulová",J214,0)</f>
        <v>0</v>
      </c>
      <c r="BJ214" s="17" t="s">
        <v>87</v>
      </c>
      <c r="BK214" s="175">
        <f t="shared" ref="BK214:BK229" si="49">ROUND(I214*H214,2)</f>
        <v>0</v>
      </c>
      <c r="BL214" s="17" t="s">
        <v>159</v>
      </c>
      <c r="BM214" s="174" t="s">
        <v>433</v>
      </c>
    </row>
    <row r="215" spans="1:65" s="2" customFormat="1" ht="16.5" customHeight="1">
      <c r="A215" s="32"/>
      <c r="B215" s="161"/>
      <c r="C215" s="162" t="s">
        <v>434</v>
      </c>
      <c r="D215" s="162" t="s">
        <v>145</v>
      </c>
      <c r="E215" s="163" t="s">
        <v>435</v>
      </c>
      <c r="F215" s="164" t="s">
        <v>436</v>
      </c>
      <c r="G215" s="165" t="s">
        <v>148</v>
      </c>
      <c r="H215" s="166">
        <v>5</v>
      </c>
      <c r="I215" s="167"/>
      <c r="J215" s="168">
        <f t="shared" si="40"/>
        <v>0</v>
      </c>
      <c r="K215" s="169"/>
      <c r="L215" s="33"/>
      <c r="M215" s="170" t="s">
        <v>1</v>
      </c>
      <c r="N215" s="171" t="s">
        <v>43</v>
      </c>
      <c r="O215" s="58"/>
      <c r="P215" s="172">
        <f t="shared" si="41"/>
        <v>0</v>
      </c>
      <c r="Q215" s="172">
        <v>3.8000000000000002E-4</v>
      </c>
      <c r="R215" s="172">
        <f t="shared" si="42"/>
        <v>1.9000000000000002E-3</v>
      </c>
      <c r="S215" s="172">
        <v>0</v>
      </c>
      <c r="T215" s="173">
        <f t="shared" si="4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4" t="s">
        <v>159</v>
      </c>
      <c r="AT215" s="174" t="s">
        <v>145</v>
      </c>
      <c r="AU215" s="174" t="s">
        <v>87</v>
      </c>
      <c r="AY215" s="17" t="s">
        <v>141</v>
      </c>
      <c r="BE215" s="175">
        <f t="shared" si="44"/>
        <v>0</v>
      </c>
      <c r="BF215" s="175">
        <f t="shared" si="45"/>
        <v>0</v>
      </c>
      <c r="BG215" s="175">
        <f t="shared" si="46"/>
        <v>0</v>
      </c>
      <c r="BH215" s="175">
        <f t="shared" si="47"/>
        <v>0</v>
      </c>
      <c r="BI215" s="175">
        <f t="shared" si="48"/>
        <v>0</v>
      </c>
      <c r="BJ215" s="17" t="s">
        <v>87</v>
      </c>
      <c r="BK215" s="175">
        <f t="shared" si="49"/>
        <v>0</v>
      </c>
      <c r="BL215" s="17" t="s">
        <v>159</v>
      </c>
      <c r="BM215" s="174" t="s">
        <v>437</v>
      </c>
    </row>
    <row r="216" spans="1:65" s="2" customFormat="1" ht="24" customHeight="1">
      <c r="A216" s="32"/>
      <c r="B216" s="161"/>
      <c r="C216" s="162" t="s">
        <v>438</v>
      </c>
      <c r="D216" s="162" t="s">
        <v>145</v>
      </c>
      <c r="E216" s="163" t="s">
        <v>439</v>
      </c>
      <c r="F216" s="164" t="s">
        <v>440</v>
      </c>
      <c r="G216" s="165" t="s">
        <v>148</v>
      </c>
      <c r="H216" s="166">
        <v>1</v>
      </c>
      <c r="I216" s="167"/>
      <c r="J216" s="168">
        <f t="shared" si="40"/>
        <v>0</v>
      </c>
      <c r="K216" s="169"/>
      <c r="L216" s="33"/>
      <c r="M216" s="170" t="s">
        <v>1</v>
      </c>
      <c r="N216" s="171" t="s">
        <v>43</v>
      </c>
      <c r="O216" s="58"/>
      <c r="P216" s="172">
        <f t="shared" si="41"/>
        <v>0</v>
      </c>
      <c r="Q216" s="172">
        <v>0</v>
      </c>
      <c r="R216" s="172">
        <f t="shared" si="42"/>
        <v>0</v>
      </c>
      <c r="S216" s="172">
        <v>0</v>
      </c>
      <c r="T216" s="173">
        <f t="shared" si="4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4" t="s">
        <v>159</v>
      </c>
      <c r="AT216" s="174" t="s">
        <v>145</v>
      </c>
      <c r="AU216" s="174" t="s">
        <v>87</v>
      </c>
      <c r="AY216" s="17" t="s">
        <v>141</v>
      </c>
      <c r="BE216" s="175">
        <f t="shared" si="44"/>
        <v>0</v>
      </c>
      <c r="BF216" s="175">
        <f t="shared" si="45"/>
        <v>0</v>
      </c>
      <c r="BG216" s="175">
        <f t="shared" si="46"/>
        <v>0</v>
      </c>
      <c r="BH216" s="175">
        <f t="shared" si="47"/>
        <v>0</v>
      </c>
      <c r="BI216" s="175">
        <f t="shared" si="48"/>
        <v>0</v>
      </c>
      <c r="BJ216" s="17" t="s">
        <v>87</v>
      </c>
      <c r="BK216" s="175">
        <f t="shared" si="49"/>
        <v>0</v>
      </c>
      <c r="BL216" s="17" t="s">
        <v>159</v>
      </c>
      <c r="BM216" s="174" t="s">
        <v>441</v>
      </c>
    </row>
    <row r="217" spans="1:65" s="2" customFormat="1" ht="24" customHeight="1">
      <c r="A217" s="32"/>
      <c r="B217" s="161"/>
      <c r="C217" s="162" t="s">
        <v>442</v>
      </c>
      <c r="D217" s="162" t="s">
        <v>145</v>
      </c>
      <c r="E217" s="163" t="s">
        <v>443</v>
      </c>
      <c r="F217" s="164" t="s">
        <v>444</v>
      </c>
      <c r="G217" s="165" t="s">
        <v>148</v>
      </c>
      <c r="H217" s="166">
        <v>14</v>
      </c>
      <c r="I217" s="167"/>
      <c r="J217" s="168">
        <f t="shared" si="40"/>
        <v>0</v>
      </c>
      <c r="K217" s="169"/>
      <c r="L217" s="33"/>
      <c r="M217" s="170" t="s">
        <v>1</v>
      </c>
      <c r="N217" s="171" t="s">
        <v>43</v>
      </c>
      <c r="O217" s="58"/>
      <c r="P217" s="172">
        <f t="shared" si="41"/>
        <v>0</v>
      </c>
      <c r="Q217" s="172">
        <v>2.2000000000000001E-4</v>
      </c>
      <c r="R217" s="172">
        <f t="shared" si="42"/>
        <v>3.0800000000000003E-3</v>
      </c>
      <c r="S217" s="172">
        <v>0</v>
      </c>
      <c r="T217" s="173">
        <f t="shared" si="4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4" t="s">
        <v>159</v>
      </c>
      <c r="AT217" s="174" t="s">
        <v>145</v>
      </c>
      <c r="AU217" s="174" t="s">
        <v>87</v>
      </c>
      <c r="AY217" s="17" t="s">
        <v>141</v>
      </c>
      <c r="BE217" s="175">
        <f t="shared" si="44"/>
        <v>0</v>
      </c>
      <c r="BF217" s="175">
        <f t="shared" si="45"/>
        <v>0</v>
      </c>
      <c r="BG217" s="175">
        <f t="shared" si="46"/>
        <v>0</v>
      </c>
      <c r="BH217" s="175">
        <f t="shared" si="47"/>
        <v>0</v>
      </c>
      <c r="BI217" s="175">
        <f t="shared" si="48"/>
        <v>0</v>
      </c>
      <c r="BJ217" s="17" t="s">
        <v>87</v>
      </c>
      <c r="BK217" s="175">
        <f t="shared" si="49"/>
        <v>0</v>
      </c>
      <c r="BL217" s="17" t="s">
        <v>159</v>
      </c>
      <c r="BM217" s="174" t="s">
        <v>445</v>
      </c>
    </row>
    <row r="218" spans="1:65" s="2" customFormat="1" ht="24" customHeight="1">
      <c r="A218" s="32"/>
      <c r="B218" s="161"/>
      <c r="C218" s="162" t="s">
        <v>446</v>
      </c>
      <c r="D218" s="162" t="s">
        <v>145</v>
      </c>
      <c r="E218" s="163" t="s">
        <v>447</v>
      </c>
      <c r="F218" s="164" t="s">
        <v>448</v>
      </c>
      <c r="G218" s="165" t="s">
        <v>148</v>
      </c>
      <c r="H218" s="166">
        <v>4</v>
      </c>
      <c r="I218" s="167"/>
      <c r="J218" s="168">
        <f t="shared" si="40"/>
        <v>0</v>
      </c>
      <c r="K218" s="169"/>
      <c r="L218" s="33"/>
      <c r="M218" s="170" t="s">
        <v>1</v>
      </c>
      <c r="N218" s="171" t="s">
        <v>43</v>
      </c>
      <c r="O218" s="58"/>
      <c r="P218" s="172">
        <f t="shared" si="41"/>
        <v>0</v>
      </c>
      <c r="Q218" s="172">
        <v>1.24E-3</v>
      </c>
      <c r="R218" s="172">
        <f t="shared" si="42"/>
        <v>4.96E-3</v>
      </c>
      <c r="S218" s="172">
        <v>0</v>
      </c>
      <c r="T218" s="173">
        <f t="shared" si="4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4" t="s">
        <v>159</v>
      </c>
      <c r="AT218" s="174" t="s">
        <v>145</v>
      </c>
      <c r="AU218" s="174" t="s">
        <v>87</v>
      </c>
      <c r="AY218" s="17" t="s">
        <v>141</v>
      </c>
      <c r="BE218" s="175">
        <f t="shared" si="44"/>
        <v>0</v>
      </c>
      <c r="BF218" s="175">
        <f t="shared" si="45"/>
        <v>0</v>
      </c>
      <c r="BG218" s="175">
        <f t="shared" si="46"/>
        <v>0</v>
      </c>
      <c r="BH218" s="175">
        <f t="shared" si="47"/>
        <v>0</v>
      </c>
      <c r="BI218" s="175">
        <f t="shared" si="48"/>
        <v>0</v>
      </c>
      <c r="BJ218" s="17" t="s">
        <v>87</v>
      </c>
      <c r="BK218" s="175">
        <f t="shared" si="49"/>
        <v>0</v>
      </c>
      <c r="BL218" s="17" t="s">
        <v>159</v>
      </c>
      <c r="BM218" s="174" t="s">
        <v>449</v>
      </c>
    </row>
    <row r="219" spans="1:65" s="2" customFormat="1" ht="16.5" customHeight="1">
      <c r="A219" s="32"/>
      <c r="B219" s="161"/>
      <c r="C219" s="162" t="s">
        <v>450</v>
      </c>
      <c r="D219" s="162" t="s">
        <v>145</v>
      </c>
      <c r="E219" s="163" t="s">
        <v>451</v>
      </c>
      <c r="F219" s="164" t="s">
        <v>452</v>
      </c>
      <c r="G219" s="165" t="s">
        <v>148</v>
      </c>
      <c r="H219" s="166">
        <v>3</v>
      </c>
      <c r="I219" s="167"/>
      <c r="J219" s="168">
        <f t="shared" si="40"/>
        <v>0</v>
      </c>
      <c r="K219" s="169"/>
      <c r="L219" s="33"/>
      <c r="M219" s="170" t="s">
        <v>1</v>
      </c>
      <c r="N219" s="171" t="s">
        <v>43</v>
      </c>
      <c r="O219" s="58"/>
      <c r="P219" s="172">
        <f t="shared" si="41"/>
        <v>0</v>
      </c>
      <c r="Q219" s="172">
        <v>2.1000000000000001E-4</v>
      </c>
      <c r="R219" s="172">
        <f t="shared" si="42"/>
        <v>6.3000000000000003E-4</v>
      </c>
      <c r="S219" s="172">
        <v>0</v>
      </c>
      <c r="T219" s="173">
        <f t="shared" si="4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4" t="s">
        <v>159</v>
      </c>
      <c r="AT219" s="174" t="s">
        <v>145</v>
      </c>
      <c r="AU219" s="174" t="s">
        <v>87</v>
      </c>
      <c r="AY219" s="17" t="s">
        <v>141</v>
      </c>
      <c r="BE219" s="175">
        <f t="shared" si="44"/>
        <v>0</v>
      </c>
      <c r="BF219" s="175">
        <f t="shared" si="45"/>
        <v>0</v>
      </c>
      <c r="BG219" s="175">
        <f t="shared" si="46"/>
        <v>0</v>
      </c>
      <c r="BH219" s="175">
        <f t="shared" si="47"/>
        <v>0</v>
      </c>
      <c r="BI219" s="175">
        <f t="shared" si="48"/>
        <v>0</v>
      </c>
      <c r="BJ219" s="17" t="s">
        <v>87</v>
      </c>
      <c r="BK219" s="175">
        <f t="shared" si="49"/>
        <v>0</v>
      </c>
      <c r="BL219" s="17" t="s">
        <v>159</v>
      </c>
      <c r="BM219" s="174" t="s">
        <v>453</v>
      </c>
    </row>
    <row r="220" spans="1:65" s="2" customFormat="1" ht="16.5" customHeight="1">
      <c r="A220" s="32"/>
      <c r="B220" s="161"/>
      <c r="C220" s="162" t="s">
        <v>454</v>
      </c>
      <c r="D220" s="162" t="s">
        <v>145</v>
      </c>
      <c r="E220" s="163" t="s">
        <v>455</v>
      </c>
      <c r="F220" s="164" t="s">
        <v>456</v>
      </c>
      <c r="G220" s="165" t="s">
        <v>148</v>
      </c>
      <c r="H220" s="166">
        <v>11</v>
      </c>
      <c r="I220" s="167"/>
      <c r="J220" s="168">
        <f t="shared" si="40"/>
        <v>0</v>
      </c>
      <c r="K220" s="169"/>
      <c r="L220" s="33"/>
      <c r="M220" s="170" t="s">
        <v>1</v>
      </c>
      <c r="N220" s="171" t="s">
        <v>43</v>
      </c>
      <c r="O220" s="58"/>
      <c r="P220" s="172">
        <f t="shared" si="41"/>
        <v>0</v>
      </c>
      <c r="Q220" s="172">
        <v>5.0000000000000001E-4</v>
      </c>
      <c r="R220" s="172">
        <f t="shared" si="42"/>
        <v>5.4999999999999997E-3</v>
      </c>
      <c r="S220" s="172">
        <v>0</v>
      </c>
      <c r="T220" s="173">
        <f t="shared" si="4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4" t="s">
        <v>159</v>
      </c>
      <c r="AT220" s="174" t="s">
        <v>145</v>
      </c>
      <c r="AU220" s="174" t="s">
        <v>87</v>
      </c>
      <c r="AY220" s="17" t="s">
        <v>141</v>
      </c>
      <c r="BE220" s="175">
        <f t="shared" si="44"/>
        <v>0</v>
      </c>
      <c r="BF220" s="175">
        <f t="shared" si="45"/>
        <v>0</v>
      </c>
      <c r="BG220" s="175">
        <f t="shared" si="46"/>
        <v>0</v>
      </c>
      <c r="BH220" s="175">
        <f t="shared" si="47"/>
        <v>0</v>
      </c>
      <c r="BI220" s="175">
        <f t="shared" si="48"/>
        <v>0</v>
      </c>
      <c r="BJ220" s="17" t="s">
        <v>87</v>
      </c>
      <c r="BK220" s="175">
        <f t="shared" si="49"/>
        <v>0</v>
      </c>
      <c r="BL220" s="17" t="s">
        <v>159</v>
      </c>
      <c r="BM220" s="174" t="s">
        <v>457</v>
      </c>
    </row>
    <row r="221" spans="1:65" s="2" customFormat="1" ht="24" customHeight="1">
      <c r="A221" s="32"/>
      <c r="B221" s="161"/>
      <c r="C221" s="162" t="s">
        <v>458</v>
      </c>
      <c r="D221" s="162" t="s">
        <v>145</v>
      </c>
      <c r="E221" s="163" t="s">
        <v>459</v>
      </c>
      <c r="F221" s="164" t="s">
        <v>460</v>
      </c>
      <c r="G221" s="165" t="s">
        <v>148</v>
      </c>
      <c r="H221" s="166">
        <v>16</v>
      </c>
      <c r="I221" s="167"/>
      <c r="J221" s="168">
        <f t="shared" si="40"/>
        <v>0</v>
      </c>
      <c r="K221" s="169"/>
      <c r="L221" s="33"/>
      <c r="M221" s="170" t="s">
        <v>1</v>
      </c>
      <c r="N221" s="171" t="s">
        <v>43</v>
      </c>
      <c r="O221" s="58"/>
      <c r="P221" s="172">
        <f t="shared" si="41"/>
        <v>0</v>
      </c>
      <c r="Q221" s="172">
        <v>6.9999999999999999E-4</v>
      </c>
      <c r="R221" s="172">
        <f t="shared" si="42"/>
        <v>1.12E-2</v>
      </c>
      <c r="S221" s="172">
        <v>0</v>
      </c>
      <c r="T221" s="173">
        <f t="shared" si="4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4" t="s">
        <v>159</v>
      </c>
      <c r="AT221" s="174" t="s">
        <v>145</v>
      </c>
      <c r="AU221" s="174" t="s">
        <v>87</v>
      </c>
      <c r="AY221" s="17" t="s">
        <v>141</v>
      </c>
      <c r="BE221" s="175">
        <f t="shared" si="44"/>
        <v>0</v>
      </c>
      <c r="BF221" s="175">
        <f t="shared" si="45"/>
        <v>0</v>
      </c>
      <c r="BG221" s="175">
        <f t="shared" si="46"/>
        <v>0</v>
      </c>
      <c r="BH221" s="175">
        <f t="shared" si="47"/>
        <v>0</v>
      </c>
      <c r="BI221" s="175">
        <f t="shared" si="48"/>
        <v>0</v>
      </c>
      <c r="BJ221" s="17" t="s">
        <v>87</v>
      </c>
      <c r="BK221" s="175">
        <f t="shared" si="49"/>
        <v>0</v>
      </c>
      <c r="BL221" s="17" t="s">
        <v>159</v>
      </c>
      <c r="BM221" s="174" t="s">
        <v>461</v>
      </c>
    </row>
    <row r="222" spans="1:65" s="2" customFormat="1" ht="24" customHeight="1">
      <c r="A222" s="32"/>
      <c r="B222" s="161"/>
      <c r="C222" s="162" t="s">
        <v>462</v>
      </c>
      <c r="D222" s="162" t="s">
        <v>145</v>
      </c>
      <c r="E222" s="163" t="s">
        <v>463</v>
      </c>
      <c r="F222" s="164" t="s">
        <v>464</v>
      </c>
      <c r="G222" s="165" t="s">
        <v>148</v>
      </c>
      <c r="H222" s="166">
        <v>2</v>
      </c>
      <c r="I222" s="167"/>
      <c r="J222" s="168">
        <f t="shared" si="40"/>
        <v>0</v>
      </c>
      <c r="K222" s="169"/>
      <c r="L222" s="33"/>
      <c r="M222" s="170" t="s">
        <v>1</v>
      </c>
      <c r="N222" s="171" t="s">
        <v>43</v>
      </c>
      <c r="O222" s="58"/>
      <c r="P222" s="172">
        <f t="shared" si="41"/>
        <v>0</v>
      </c>
      <c r="Q222" s="172">
        <v>1.5499999999999999E-3</v>
      </c>
      <c r="R222" s="172">
        <f t="shared" si="42"/>
        <v>3.0999999999999999E-3</v>
      </c>
      <c r="S222" s="172">
        <v>0</v>
      </c>
      <c r="T222" s="173">
        <f t="shared" si="4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4" t="s">
        <v>159</v>
      </c>
      <c r="AT222" s="174" t="s">
        <v>145</v>
      </c>
      <c r="AU222" s="174" t="s">
        <v>87</v>
      </c>
      <c r="AY222" s="17" t="s">
        <v>141</v>
      </c>
      <c r="BE222" s="175">
        <f t="shared" si="44"/>
        <v>0</v>
      </c>
      <c r="BF222" s="175">
        <f t="shared" si="45"/>
        <v>0</v>
      </c>
      <c r="BG222" s="175">
        <f t="shared" si="46"/>
        <v>0</v>
      </c>
      <c r="BH222" s="175">
        <f t="shared" si="47"/>
        <v>0</v>
      </c>
      <c r="BI222" s="175">
        <f t="shared" si="48"/>
        <v>0</v>
      </c>
      <c r="BJ222" s="17" t="s">
        <v>87</v>
      </c>
      <c r="BK222" s="175">
        <f t="shared" si="49"/>
        <v>0</v>
      </c>
      <c r="BL222" s="17" t="s">
        <v>159</v>
      </c>
      <c r="BM222" s="174" t="s">
        <v>465</v>
      </c>
    </row>
    <row r="223" spans="1:65" s="2" customFormat="1" ht="24" customHeight="1">
      <c r="A223" s="32"/>
      <c r="B223" s="161"/>
      <c r="C223" s="162" t="s">
        <v>466</v>
      </c>
      <c r="D223" s="162" t="s">
        <v>145</v>
      </c>
      <c r="E223" s="163" t="s">
        <v>467</v>
      </c>
      <c r="F223" s="164" t="s">
        <v>468</v>
      </c>
      <c r="G223" s="165" t="s">
        <v>148</v>
      </c>
      <c r="H223" s="166">
        <v>6</v>
      </c>
      <c r="I223" s="167"/>
      <c r="J223" s="168">
        <f t="shared" si="40"/>
        <v>0</v>
      </c>
      <c r="K223" s="169"/>
      <c r="L223" s="33"/>
      <c r="M223" s="170" t="s">
        <v>1</v>
      </c>
      <c r="N223" s="171" t="s">
        <v>43</v>
      </c>
      <c r="O223" s="58"/>
      <c r="P223" s="172">
        <f t="shared" si="41"/>
        <v>0</v>
      </c>
      <c r="Q223" s="172">
        <v>5.1999999999999995E-4</v>
      </c>
      <c r="R223" s="172">
        <f t="shared" si="42"/>
        <v>3.1199999999999995E-3</v>
      </c>
      <c r="S223" s="172">
        <v>0</v>
      </c>
      <c r="T223" s="173">
        <f t="shared" si="4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4" t="s">
        <v>159</v>
      </c>
      <c r="AT223" s="174" t="s">
        <v>145</v>
      </c>
      <c r="AU223" s="174" t="s">
        <v>87</v>
      </c>
      <c r="AY223" s="17" t="s">
        <v>141</v>
      </c>
      <c r="BE223" s="175">
        <f t="shared" si="44"/>
        <v>0</v>
      </c>
      <c r="BF223" s="175">
        <f t="shared" si="45"/>
        <v>0</v>
      </c>
      <c r="BG223" s="175">
        <f t="shared" si="46"/>
        <v>0</v>
      </c>
      <c r="BH223" s="175">
        <f t="shared" si="47"/>
        <v>0</v>
      </c>
      <c r="BI223" s="175">
        <f t="shared" si="48"/>
        <v>0</v>
      </c>
      <c r="BJ223" s="17" t="s">
        <v>87</v>
      </c>
      <c r="BK223" s="175">
        <f t="shared" si="49"/>
        <v>0</v>
      </c>
      <c r="BL223" s="17" t="s">
        <v>159</v>
      </c>
      <c r="BM223" s="174" t="s">
        <v>469</v>
      </c>
    </row>
    <row r="224" spans="1:65" s="2" customFormat="1" ht="24" customHeight="1">
      <c r="A224" s="32"/>
      <c r="B224" s="161"/>
      <c r="C224" s="162" t="s">
        <v>470</v>
      </c>
      <c r="D224" s="162" t="s">
        <v>145</v>
      </c>
      <c r="E224" s="163" t="s">
        <v>471</v>
      </c>
      <c r="F224" s="164" t="s">
        <v>472</v>
      </c>
      <c r="G224" s="165" t="s">
        <v>148</v>
      </c>
      <c r="H224" s="166">
        <v>7</v>
      </c>
      <c r="I224" s="167"/>
      <c r="J224" s="168">
        <f t="shared" si="40"/>
        <v>0</v>
      </c>
      <c r="K224" s="169"/>
      <c r="L224" s="33"/>
      <c r="M224" s="170" t="s">
        <v>1</v>
      </c>
      <c r="N224" s="171" t="s">
        <v>43</v>
      </c>
      <c r="O224" s="58"/>
      <c r="P224" s="172">
        <f t="shared" si="41"/>
        <v>0</v>
      </c>
      <c r="Q224" s="172">
        <v>1.47E-3</v>
      </c>
      <c r="R224" s="172">
        <f t="shared" si="42"/>
        <v>1.0290000000000001E-2</v>
      </c>
      <c r="S224" s="172">
        <v>0</v>
      </c>
      <c r="T224" s="173">
        <f t="shared" si="4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4" t="s">
        <v>159</v>
      </c>
      <c r="AT224" s="174" t="s">
        <v>145</v>
      </c>
      <c r="AU224" s="174" t="s">
        <v>87</v>
      </c>
      <c r="AY224" s="17" t="s">
        <v>141</v>
      </c>
      <c r="BE224" s="175">
        <f t="shared" si="44"/>
        <v>0</v>
      </c>
      <c r="BF224" s="175">
        <f t="shared" si="45"/>
        <v>0</v>
      </c>
      <c r="BG224" s="175">
        <f t="shared" si="46"/>
        <v>0</v>
      </c>
      <c r="BH224" s="175">
        <f t="shared" si="47"/>
        <v>0</v>
      </c>
      <c r="BI224" s="175">
        <f t="shared" si="48"/>
        <v>0</v>
      </c>
      <c r="BJ224" s="17" t="s">
        <v>87</v>
      </c>
      <c r="BK224" s="175">
        <f t="shared" si="49"/>
        <v>0</v>
      </c>
      <c r="BL224" s="17" t="s">
        <v>159</v>
      </c>
      <c r="BM224" s="174" t="s">
        <v>473</v>
      </c>
    </row>
    <row r="225" spans="1:65" s="2" customFormat="1" ht="24" customHeight="1">
      <c r="A225" s="32"/>
      <c r="B225" s="161"/>
      <c r="C225" s="162" t="s">
        <v>474</v>
      </c>
      <c r="D225" s="162" t="s">
        <v>145</v>
      </c>
      <c r="E225" s="163" t="s">
        <v>475</v>
      </c>
      <c r="F225" s="164" t="s">
        <v>476</v>
      </c>
      <c r="G225" s="165" t="s">
        <v>148</v>
      </c>
      <c r="H225" s="166">
        <v>5</v>
      </c>
      <c r="I225" s="167"/>
      <c r="J225" s="168">
        <f t="shared" si="40"/>
        <v>0</v>
      </c>
      <c r="K225" s="169"/>
      <c r="L225" s="33"/>
      <c r="M225" s="170" t="s">
        <v>1</v>
      </c>
      <c r="N225" s="171" t="s">
        <v>43</v>
      </c>
      <c r="O225" s="58"/>
      <c r="P225" s="172">
        <f t="shared" si="41"/>
        <v>0</v>
      </c>
      <c r="Q225" s="172">
        <v>7.5000000000000002E-4</v>
      </c>
      <c r="R225" s="172">
        <f t="shared" si="42"/>
        <v>3.7499999999999999E-3</v>
      </c>
      <c r="S225" s="172">
        <v>0</v>
      </c>
      <c r="T225" s="173">
        <f t="shared" si="4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4" t="s">
        <v>159</v>
      </c>
      <c r="AT225" s="174" t="s">
        <v>145</v>
      </c>
      <c r="AU225" s="174" t="s">
        <v>87</v>
      </c>
      <c r="AY225" s="17" t="s">
        <v>141</v>
      </c>
      <c r="BE225" s="175">
        <f t="shared" si="44"/>
        <v>0</v>
      </c>
      <c r="BF225" s="175">
        <f t="shared" si="45"/>
        <v>0</v>
      </c>
      <c r="BG225" s="175">
        <f t="shared" si="46"/>
        <v>0</v>
      </c>
      <c r="BH225" s="175">
        <f t="shared" si="47"/>
        <v>0</v>
      </c>
      <c r="BI225" s="175">
        <f t="shared" si="48"/>
        <v>0</v>
      </c>
      <c r="BJ225" s="17" t="s">
        <v>87</v>
      </c>
      <c r="BK225" s="175">
        <f t="shared" si="49"/>
        <v>0</v>
      </c>
      <c r="BL225" s="17" t="s">
        <v>159</v>
      </c>
      <c r="BM225" s="174" t="s">
        <v>477</v>
      </c>
    </row>
    <row r="226" spans="1:65" s="2" customFormat="1" ht="16.5" customHeight="1">
      <c r="A226" s="32"/>
      <c r="B226" s="161"/>
      <c r="C226" s="162" t="s">
        <v>478</v>
      </c>
      <c r="D226" s="162" t="s">
        <v>145</v>
      </c>
      <c r="E226" s="163" t="s">
        <v>479</v>
      </c>
      <c r="F226" s="164" t="s">
        <v>480</v>
      </c>
      <c r="G226" s="165" t="s">
        <v>148</v>
      </c>
      <c r="H226" s="166">
        <v>1</v>
      </c>
      <c r="I226" s="167"/>
      <c r="J226" s="168">
        <f t="shared" si="40"/>
        <v>0</v>
      </c>
      <c r="K226" s="169"/>
      <c r="L226" s="33"/>
      <c r="M226" s="170" t="s">
        <v>1</v>
      </c>
      <c r="N226" s="171" t="s">
        <v>43</v>
      </c>
      <c r="O226" s="58"/>
      <c r="P226" s="172">
        <f t="shared" si="41"/>
        <v>0</v>
      </c>
      <c r="Q226" s="172">
        <v>0</v>
      </c>
      <c r="R226" s="172">
        <f t="shared" si="42"/>
        <v>0</v>
      </c>
      <c r="S226" s="172">
        <v>0</v>
      </c>
      <c r="T226" s="173">
        <f t="shared" si="4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4" t="s">
        <v>159</v>
      </c>
      <c r="AT226" s="174" t="s">
        <v>145</v>
      </c>
      <c r="AU226" s="174" t="s">
        <v>87</v>
      </c>
      <c r="AY226" s="17" t="s">
        <v>141</v>
      </c>
      <c r="BE226" s="175">
        <f t="shared" si="44"/>
        <v>0</v>
      </c>
      <c r="BF226" s="175">
        <f t="shared" si="45"/>
        <v>0</v>
      </c>
      <c r="BG226" s="175">
        <f t="shared" si="46"/>
        <v>0</v>
      </c>
      <c r="BH226" s="175">
        <f t="shared" si="47"/>
        <v>0</v>
      </c>
      <c r="BI226" s="175">
        <f t="shared" si="48"/>
        <v>0</v>
      </c>
      <c r="BJ226" s="17" t="s">
        <v>87</v>
      </c>
      <c r="BK226" s="175">
        <f t="shared" si="49"/>
        <v>0</v>
      </c>
      <c r="BL226" s="17" t="s">
        <v>159</v>
      </c>
      <c r="BM226" s="174" t="s">
        <v>481</v>
      </c>
    </row>
    <row r="227" spans="1:65" s="2" customFormat="1" ht="16.5" customHeight="1">
      <c r="A227" s="32"/>
      <c r="B227" s="161"/>
      <c r="C227" s="162" t="s">
        <v>482</v>
      </c>
      <c r="D227" s="162" t="s">
        <v>145</v>
      </c>
      <c r="E227" s="163" t="s">
        <v>483</v>
      </c>
      <c r="F227" s="164" t="s">
        <v>484</v>
      </c>
      <c r="G227" s="165" t="s">
        <v>168</v>
      </c>
      <c r="H227" s="166">
        <v>0.06</v>
      </c>
      <c r="I227" s="167"/>
      <c r="J227" s="168">
        <f t="shared" si="40"/>
        <v>0</v>
      </c>
      <c r="K227" s="169"/>
      <c r="L227" s="33"/>
      <c r="M227" s="170" t="s">
        <v>1</v>
      </c>
      <c r="N227" s="171" t="s">
        <v>43</v>
      </c>
      <c r="O227" s="58"/>
      <c r="P227" s="172">
        <f t="shared" si="41"/>
        <v>0</v>
      </c>
      <c r="Q227" s="172">
        <v>0</v>
      </c>
      <c r="R227" s="172">
        <f t="shared" si="42"/>
        <v>0</v>
      </c>
      <c r="S227" s="172">
        <v>0</v>
      </c>
      <c r="T227" s="173">
        <f t="shared" si="4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4" t="s">
        <v>159</v>
      </c>
      <c r="AT227" s="174" t="s">
        <v>145</v>
      </c>
      <c r="AU227" s="174" t="s">
        <v>87</v>
      </c>
      <c r="AY227" s="17" t="s">
        <v>141</v>
      </c>
      <c r="BE227" s="175">
        <f t="shared" si="44"/>
        <v>0</v>
      </c>
      <c r="BF227" s="175">
        <f t="shared" si="45"/>
        <v>0</v>
      </c>
      <c r="BG227" s="175">
        <f t="shared" si="46"/>
        <v>0</v>
      </c>
      <c r="BH227" s="175">
        <f t="shared" si="47"/>
        <v>0</v>
      </c>
      <c r="BI227" s="175">
        <f t="shared" si="48"/>
        <v>0</v>
      </c>
      <c r="BJ227" s="17" t="s">
        <v>87</v>
      </c>
      <c r="BK227" s="175">
        <f t="shared" si="49"/>
        <v>0</v>
      </c>
      <c r="BL227" s="17" t="s">
        <v>159</v>
      </c>
      <c r="BM227" s="174" t="s">
        <v>485</v>
      </c>
    </row>
    <row r="228" spans="1:65" s="2" customFormat="1" ht="24" customHeight="1">
      <c r="A228" s="32"/>
      <c r="B228" s="161"/>
      <c r="C228" s="162" t="s">
        <v>486</v>
      </c>
      <c r="D228" s="162" t="s">
        <v>145</v>
      </c>
      <c r="E228" s="163" t="s">
        <v>487</v>
      </c>
      <c r="F228" s="164" t="s">
        <v>488</v>
      </c>
      <c r="G228" s="165" t="s">
        <v>148</v>
      </c>
      <c r="H228" s="166">
        <v>32</v>
      </c>
      <c r="I228" s="167"/>
      <c r="J228" s="168">
        <f t="shared" si="40"/>
        <v>0</v>
      </c>
      <c r="K228" s="169"/>
      <c r="L228" s="33"/>
      <c r="M228" s="170" t="s">
        <v>1</v>
      </c>
      <c r="N228" s="171" t="s">
        <v>43</v>
      </c>
      <c r="O228" s="58"/>
      <c r="P228" s="172">
        <f t="shared" si="41"/>
        <v>0</v>
      </c>
      <c r="Q228" s="172">
        <v>2.4000000000000001E-4</v>
      </c>
      <c r="R228" s="172">
        <f t="shared" si="42"/>
        <v>7.6800000000000002E-3</v>
      </c>
      <c r="S228" s="172">
        <v>0</v>
      </c>
      <c r="T228" s="173">
        <f t="shared" si="4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4" t="s">
        <v>159</v>
      </c>
      <c r="AT228" s="174" t="s">
        <v>145</v>
      </c>
      <c r="AU228" s="174" t="s">
        <v>87</v>
      </c>
      <c r="AY228" s="17" t="s">
        <v>141</v>
      </c>
      <c r="BE228" s="175">
        <f t="shared" si="44"/>
        <v>0</v>
      </c>
      <c r="BF228" s="175">
        <f t="shared" si="45"/>
        <v>0</v>
      </c>
      <c r="BG228" s="175">
        <f t="shared" si="46"/>
        <v>0</v>
      </c>
      <c r="BH228" s="175">
        <f t="shared" si="47"/>
        <v>0</v>
      </c>
      <c r="BI228" s="175">
        <f t="shared" si="48"/>
        <v>0</v>
      </c>
      <c r="BJ228" s="17" t="s">
        <v>87</v>
      </c>
      <c r="BK228" s="175">
        <f t="shared" si="49"/>
        <v>0</v>
      </c>
      <c r="BL228" s="17" t="s">
        <v>159</v>
      </c>
      <c r="BM228" s="174" t="s">
        <v>489</v>
      </c>
    </row>
    <row r="229" spans="1:65" s="2" customFormat="1" ht="24" customHeight="1">
      <c r="A229" s="32"/>
      <c r="B229" s="161"/>
      <c r="C229" s="162" t="s">
        <v>7</v>
      </c>
      <c r="D229" s="162" t="s">
        <v>145</v>
      </c>
      <c r="E229" s="163" t="s">
        <v>490</v>
      </c>
      <c r="F229" s="164" t="s">
        <v>491</v>
      </c>
      <c r="G229" s="165" t="s">
        <v>148</v>
      </c>
      <c r="H229" s="166">
        <v>32</v>
      </c>
      <c r="I229" s="167"/>
      <c r="J229" s="168">
        <f t="shared" si="40"/>
        <v>0</v>
      </c>
      <c r="K229" s="169"/>
      <c r="L229" s="33"/>
      <c r="M229" s="170" t="s">
        <v>1</v>
      </c>
      <c r="N229" s="171" t="s">
        <v>43</v>
      </c>
      <c r="O229" s="58"/>
      <c r="P229" s="172">
        <f t="shared" si="41"/>
        <v>0</v>
      </c>
      <c r="Q229" s="172">
        <v>1.3999999999999999E-4</v>
      </c>
      <c r="R229" s="172">
        <f t="shared" si="42"/>
        <v>4.4799999999999996E-3</v>
      </c>
      <c r="S229" s="172">
        <v>0</v>
      </c>
      <c r="T229" s="173">
        <f t="shared" si="4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4" t="s">
        <v>159</v>
      </c>
      <c r="AT229" s="174" t="s">
        <v>145</v>
      </c>
      <c r="AU229" s="174" t="s">
        <v>87</v>
      </c>
      <c r="AY229" s="17" t="s">
        <v>141</v>
      </c>
      <c r="BE229" s="175">
        <f t="shared" si="44"/>
        <v>0</v>
      </c>
      <c r="BF229" s="175">
        <f t="shared" si="45"/>
        <v>0</v>
      </c>
      <c r="BG229" s="175">
        <f t="shared" si="46"/>
        <v>0</v>
      </c>
      <c r="BH229" s="175">
        <f t="shared" si="47"/>
        <v>0</v>
      </c>
      <c r="BI229" s="175">
        <f t="shared" si="48"/>
        <v>0</v>
      </c>
      <c r="BJ229" s="17" t="s">
        <v>87</v>
      </c>
      <c r="BK229" s="175">
        <f t="shared" si="49"/>
        <v>0</v>
      </c>
      <c r="BL229" s="17" t="s">
        <v>159</v>
      </c>
      <c r="BM229" s="174" t="s">
        <v>492</v>
      </c>
    </row>
    <row r="230" spans="1:65" s="12" customFormat="1" ht="22.8" customHeight="1">
      <c r="B230" s="148"/>
      <c r="D230" s="149" t="s">
        <v>76</v>
      </c>
      <c r="E230" s="159" t="s">
        <v>493</v>
      </c>
      <c r="F230" s="159" t="s">
        <v>494</v>
      </c>
      <c r="I230" s="151"/>
      <c r="J230" s="160">
        <f>BK230</f>
        <v>0</v>
      </c>
      <c r="L230" s="148"/>
      <c r="M230" s="153"/>
      <c r="N230" s="154"/>
      <c r="O230" s="154"/>
      <c r="P230" s="155">
        <f>SUM(P231:P242)</f>
        <v>0</v>
      </c>
      <c r="Q230" s="154"/>
      <c r="R230" s="155">
        <f>SUM(R231:R242)</f>
        <v>1.6715200000000001</v>
      </c>
      <c r="S230" s="154"/>
      <c r="T230" s="156">
        <f>SUM(T231:T242)</f>
        <v>0</v>
      </c>
      <c r="AR230" s="149" t="s">
        <v>87</v>
      </c>
      <c r="AT230" s="157" t="s">
        <v>76</v>
      </c>
      <c r="AU230" s="157" t="s">
        <v>85</v>
      </c>
      <c r="AY230" s="149" t="s">
        <v>141</v>
      </c>
      <c r="BK230" s="158">
        <f>SUM(BK231:BK242)</f>
        <v>0</v>
      </c>
    </row>
    <row r="231" spans="1:65" s="2" customFormat="1" ht="36" customHeight="1">
      <c r="A231" s="32"/>
      <c r="B231" s="161"/>
      <c r="C231" s="162" t="s">
        <v>85</v>
      </c>
      <c r="D231" s="162" t="s">
        <v>145</v>
      </c>
      <c r="E231" s="163" t="s">
        <v>495</v>
      </c>
      <c r="F231" s="164" t="s">
        <v>496</v>
      </c>
      <c r="G231" s="165" t="s">
        <v>148</v>
      </c>
      <c r="H231" s="166">
        <v>4</v>
      </c>
      <c r="I231" s="167"/>
      <c r="J231" s="168">
        <f t="shared" ref="J231:J242" si="50">ROUND(I231*H231,2)</f>
        <v>0</v>
      </c>
      <c r="K231" s="169"/>
      <c r="L231" s="33"/>
      <c r="M231" s="170" t="s">
        <v>1</v>
      </c>
      <c r="N231" s="171" t="s">
        <v>43</v>
      </c>
      <c r="O231" s="58"/>
      <c r="P231" s="172">
        <f t="shared" ref="P231:P242" si="51">O231*H231</f>
        <v>0</v>
      </c>
      <c r="Q231" s="172">
        <v>2.828E-2</v>
      </c>
      <c r="R231" s="172">
        <f t="shared" ref="R231:R242" si="52">Q231*H231</f>
        <v>0.11312</v>
      </c>
      <c r="S231" s="172">
        <v>0</v>
      </c>
      <c r="T231" s="173">
        <f t="shared" ref="T231:T242" si="53"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4" t="s">
        <v>159</v>
      </c>
      <c r="AT231" s="174" t="s">
        <v>145</v>
      </c>
      <c r="AU231" s="174" t="s">
        <v>87</v>
      </c>
      <c r="AY231" s="17" t="s">
        <v>141</v>
      </c>
      <c r="BE231" s="175">
        <f t="shared" ref="BE231:BE242" si="54">IF(N231="základní",J231,0)</f>
        <v>0</v>
      </c>
      <c r="BF231" s="175">
        <f t="shared" ref="BF231:BF242" si="55">IF(N231="snížená",J231,0)</f>
        <v>0</v>
      </c>
      <c r="BG231" s="175">
        <f t="shared" ref="BG231:BG242" si="56">IF(N231="zákl. přenesená",J231,0)</f>
        <v>0</v>
      </c>
      <c r="BH231" s="175">
        <f t="shared" ref="BH231:BH242" si="57">IF(N231="sníž. přenesená",J231,0)</f>
        <v>0</v>
      </c>
      <c r="BI231" s="175">
        <f t="shared" ref="BI231:BI242" si="58">IF(N231="nulová",J231,0)</f>
        <v>0</v>
      </c>
      <c r="BJ231" s="17" t="s">
        <v>87</v>
      </c>
      <c r="BK231" s="175">
        <f t="shared" ref="BK231:BK242" si="59">ROUND(I231*H231,2)</f>
        <v>0</v>
      </c>
      <c r="BL231" s="17" t="s">
        <v>159</v>
      </c>
      <c r="BM231" s="174" t="s">
        <v>497</v>
      </c>
    </row>
    <row r="232" spans="1:65" s="2" customFormat="1" ht="36" customHeight="1">
      <c r="A232" s="32"/>
      <c r="B232" s="161"/>
      <c r="C232" s="162" t="s">
        <v>87</v>
      </c>
      <c r="D232" s="162" t="s">
        <v>145</v>
      </c>
      <c r="E232" s="163" t="s">
        <v>498</v>
      </c>
      <c r="F232" s="164" t="s">
        <v>499</v>
      </c>
      <c r="G232" s="165" t="s">
        <v>148</v>
      </c>
      <c r="H232" s="166">
        <v>1</v>
      </c>
      <c r="I232" s="167"/>
      <c r="J232" s="168">
        <f t="shared" si="50"/>
        <v>0</v>
      </c>
      <c r="K232" s="169"/>
      <c r="L232" s="33"/>
      <c r="M232" s="170" t="s">
        <v>1</v>
      </c>
      <c r="N232" s="171" t="s">
        <v>43</v>
      </c>
      <c r="O232" s="58"/>
      <c r="P232" s="172">
        <f t="shared" si="51"/>
        <v>0</v>
      </c>
      <c r="Q232" s="172">
        <v>3.4799999999999998E-2</v>
      </c>
      <c r="R232" s="172">
        <f t="shared" si="52"/>
        <v>3.4799999999999998E-2</v>
      </c>
      <c r="S232" s="172">
        <v>0</v>
      </c>
      <c r="T232" s="173">
        <f t="shared" si="5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4" t="s">
        <v>159</v>
      </c>
      <c r="AT232" s="174" t="s">
        <v>145</v>
      </c>
      <c r="AU232" s="174" t="s">
        <v>87</v>
      </c>
      <c r="AY232" s="17" t="s">
        <v>141</v>
      </c>
      <c r="BE232" s="175">
        <f t="shared" si="54"/>
        <v>0</v>
      </c>
      <c r="BF232" s="175">
        <f t="shared" si="55"/>
        <v>0</v>
      </c>
      <c r="BG232" s="175">
        <f t="shared" si="56"/>
        <v>0</v>
      </c>
      <c r="BH232" s="175">
        <f t="shared" si="57"/>
        <v>0</v>
      </c>
      <c r="BI232" s="175">
        <f t="shared" si="58"/>
        <v>0</v>
      </c>
      <c r="BJ232" s="17" t="s">
        <v>87</v>
      </c>
      <c r="BK232" s="175">
        <f t="shared" si="59"/>
        <v>0</v>
      </c>
      <c r="BL232" s="17" t="s">
        <v>159</v>
      </c>
      <c r="BM232" s="174" t="s">
        <v>500</v>
      </c>
    </row>
    <row r="233" spans="1:65" s="2" customFormat="1" ht="36" customHeight="1">
      <c r="A233" s="32"/>
      <c r="B233" s="161"/>
      <c r="C233" s="162" t="s">
        <v>501</v>
      </c>
      <c r="D233" s="162" t="s">
        <v>145</v>
      </c>
      <c r="E233" s="163" t="s">
        <v>502</v>
      </c>
      <c r="F233" s="164" t="s">
        <v>503</v>
      </c>
      <c r="G233" s="165" t="s">
        <v>148</v>
      </c>
      <c r="H233" s="166">
        <v>4</v>
      </c>
      <c r="I233" s="167"/>
      <c r="J233" s="168">
        <f t="shared" si="50"/>
        <v>0</v>
      </c>
      <c r="K233" s="169"/>
      <c r="L233" s="33"/>
      <c r="M233" s="170" t="s">
        <v>1</v>
      </c>
      <c r="N233" s="171" t="s">
        <v>43</v>
      </c>
      <c r="O233" s="58"/>
      <c r="P233" s="172">
        <f t="shared" si="51"/>
        <v>0</v>
      </c>
      <c r="Q233" s="172">
        <v>4.1320000000000003E-2</v>
      </c>
      <c r="R233" s="172">
        <f t="shared" si="52"/>
        <v>0.16528000000000001</v>
      </c>
      <c r="S233" s="172">
        <v>0</v>
      </c>
      <c r="T233" s="173">
        <f t="shared" si="5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4" t="s">
        <v>159</v>
      </c>
      <c r="AT233" s="174" t="s">
        <v>145</v>
      </c>
      <c r="AU233" s="174" t="s">
        <v>87</v>
      </c>
      <c r="AY233" s="17" t="s">
        <v>141</v>
      </c>
      <c r="BE233" s="175">
        <f t="shared" si="54"/>
        <v>0</v>
      </c>
      <c r="BF233" s="175">
        <f t="shared" si="55"/>
        <v>0</v>
      </c>
      <c r="BG233" s="175">
        <f t="shared" si="56"/>
        <v>0</v>
      </c>
      <c r="BH233" s="175">
        <f t="shared" si="57"/>
        <v>0</v>
      </c>
      <c r="BI233" s="175">
        <f t="shared" si="58"/>
        <v>0</v>
      </c>
      <c r="BJ233" s="17" t="s">
        <v>87</v>
      </c>
      <c r="BK233" s="175">
        <f t="shared" si="59"/>
        <v>0</v>
      </c>
      <c r="BL233" s="17" t="s">
        <v>159</v>
      </c>
      <c r="BM233" s="174" t="s">
        <v>504</v>
      </c>
    </row>
    <row r="234" spans="1:65" s="2" customFormat="1" ht="36" customHeight="1">
      <c r="A234" s="32"/>
      <c r="B234" s="161"/>
      <c r="C234" s="162" t="s">
        <v>149</v>
      </c>
      <c r="D234" s="162" t="s">
        <v>145</v>
      </c>
      <c r="E234" s="163" t="s">
        <v>505</v>
      </c>
      <c r="F234" s="164" t="s">
        <v>506</v>
      </c>
      <c r="G234" s="165" t="s">
        <v>148</v>
      </c>
      <c r="H234" s="166">
        <v>6</v>
      </c>
      <c r="I234" s="167"/>
      <c r="J234" s="168">
        <f t="shared" si="50"/>
        <v>0</v>
      </c>
      <c r="K234" s="169"/>
      <c r="L234" s="33"/>
      <c r="M234" s="170" t="s">
        <v>1</v>
      </c>
      <c r="N234" s="171" t="s">
        <v>43</v>
      </c>
      <c r="O234" s="58"/>
      <c r="P234" s="172">
        <f t="shared" si="51"/>
        <v>0</v>
      </c>
      <c r="Q234" s="172">
        <v>4.7840000000000001E-2</v>
      </c>
      <c r="R234" s="172">
        <f t="shared" si="52"/>
        <v>0.28704000000000002</v>
      </c>
      <c r="S234" s="172">
        <v>0</v>
      </c>
      <c r="T234" s="173">
        <f t="shared" si="5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4" t="s">
        <v>159</v>
      </c>
      <c r="AT234" s="174" t="s">
        <v>145</v>
      </c>
      <c r="AU234" s="174" t="s">
        <v>87</v>
      </c>
      <c r="AY234" s="17" t="s">
        <v>141</v>
      </c>
      <c r="BE234" s="175">
        <f t="shared" si="54"/>
        <v>0</v>
      </c>
      <c r="BF234" s="175">
        <f t="shared" si="55"/>
        <v>0</v>
      </c>
      <c r="BG234" s="175">
        <f t="shared" si="56"/>
        <v>0</v>
      </c>
      <c r="BH234" s="175">
        <f t="shared" si="57"/>
        <v>0</v>
      </c>
      <c r="BI234" s="175">
        <f t="shared" si="58"/>
        <v>0</v>
      </c>
      <c r="BJ234" s="17" t="s">
        <v>87</v>
      </c>
      <c r="BK234" s="175">
        <f t="shared" si="59"/>
        <v>0</v>
      </c>
      <c r="BL234" s="17" t="s">
        <v>159</v>
      </c>
      <c r="BM234" s="174" t="s">
        <v>507</v>
      </c>
    </row>
    <row r="235" spans="1:65" s="2" customFormat="1" ht="36" customHeight="1">
      <c r="A235" s="32"/>
      <c r="B235" s="161"/>
      <c r="C235" s="162" t="s">
        <v>508</v>
      </c>
      <c r="D235" s="162" t="s">
        <v>145</v>
      </c>
      <c r="E235" s="163" t="s">
        <v>509</v>
      </c>
      <c r="F235" s="164" t="s">
        <v>510</v>
      </c>
      <c r="G235" s="165" t="s">
        <v>148</v>
      </c>
      <c r="H235" s="166">
        <v>4</v>
      </c>
      <c r="I235" s="167"/>
      <c r="J235" s="168">
        <f t="shared" si="50"/>
        <v>0</v>
      </c>
      <c r="K235" s="169"/>
      <c r="L235" s="33"/>
      <c r="M235" s="170" t="s">
        <v>1</v>
      </c>
      <c r="N235" s="171" t="s">
        <v>43</v>
      </c>
      <c r="O235" s="58"/>
      <c r="P235" s="172">
        <f t="shared" si="51"/>
        <v>0</v>
      </c>
      <c r="Q235" s="172">
        <v>5.4359999999999999E-2</v>
      </c>
      <c r="R235" s="172">
        <f t="shared" si="52"/>
        <v>0.21743999999999999</v>
      </c>
      <c r="S235" s="172">
        <v>0</v>
      </c>
      <c r="T235" s="173">
        <f t="shared" si="5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4" t="s">
        <v>159</v>
      </c>
      <c r="AT235" s="174" t="s">
        <v>145</v>
      </c>
      <c r="AU235" s="174" t="s">
        <v>87</v>
      </c>
      <c r="AY235" s="17" t="s">
        <v>141</v>
      </c>
      <c r="BE235" s="175">
        <f t="shared" si="54"/>
        <v>0</v>
      </c>
      <c r="BF235" s="175">
        <f t="shared" si="55"/>
        <v>0</v>
      </c>
      <c r="BG235" s="175">
        <f t="shared" si="56"/>
        <v>0</v>
      </c>
      <c r="BH235" s="175">
        <f t="shared" si="57"/>
        <v>0</v>
      </c>
      <c r="BI235" s="175">
        <f t="shared" si="58"/>
        <v>0</v>
      </c>
      <c r="BJ235" s="17" t="s">
        <v>87</v>
      </c>
      <c r="BK235" s="175">
        <f t="shared" si="59"/>
        <v>0</v>
      </c>
      <c r="BL235" s="17" t="s">
        <v>159</v>
      </c>
      <c r="BM235" s="174" t="s">
        <v>511</v>
      </c>
    </row>
    <row r="236" spans="1:65" s="2" customFormat="1" ht="36" customHeight="1">
      <c r="A236" s="32"/>
      <c r="B236" s="161"/>
      <c r="C236" s="162" t="s">
        <v>142</v>
      </c>
      <c r="D236" s="162" t="s">
        <v>145</v>
      </c>
      <c r="E236" s="163" t="s">
        <v>512</v>
      </c>
      <c r="F236" s="164" t="s">
        <v>513</v>
      </c>
      <c r="G236" s="165" t="s">
        <v>148</v>
      </c>
      <c r="H236" s="166">
        <v>3</v>
      </c>
      <c r="I236" s="167"/>
      <c r="J236" s="168">
        <f t="shared" si="50"/>
        <v>0</v>
      </c>
      <c r="K236" s="169"/>
      <c r="L236" s="33"/>
      <c r="M236" s="170" t="s">
        <v>1</v>
      </c>
      <c r="N236" s="171" t="s">
        <v>43</v>
      </c>
      <c r="O236" s="58"/>
      <c r="P236" s="172">
        <f t="shared" si="51"/>
        <v>0</v>
      </c>
      <c r="Q236" s="172">
        <v>6.198E-2</v>
      </c>
      <c r="R236" s="172">
        <f t="shared" si="52"/>
        <v>0.18593999999999999</v>
      </c>
      <c r="S236" s="172">
        <v>0</v>
      </c>
      <c r="T236" s="173">
        <f t="shared" si="5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4" t="s">
        <v>159</v>
      </c>
      <c r="AT236" s="174" t="s">
        <v>145</v>
      </c>
      <c r="AU236" s="174" t="s">
        <v>87</v>
      </c>
      <c r="AY236" s="17" t="s">
        <v>141</v>
      </c>
      <c r="BE236" s="175">
        <f t="shared" si="54"/>
        <v>0</v>
      </c>
      <c r="BF236" s="175">
        <f t="shared" si="55"/>
        <v>0</v>
      </c>
      <c r="BG236" s="175">
        <f t="shared" si="56"/>
        <v>0</v>
      </c>
      <c r="BH236" s="175">
        <f t="shared" si="57"/>
        <v>0</v>
      </c>
      <c r="BI236" s="175">
        <f t="shared" si="58"/>
        <v>0</v>
      </c>
      <c r="BJ236" s="17" t="s">
        <v>87</v>
      </c>
      <c r="BK236" s="175">
        <f t="shared" si="59"/>
        <v>0</v>
      </c>
      <c r="BL236" s="17" t="s">
        <v>159</v>
      </c>
      <c r="BM236" s="174" t="s">
        <v>514</v>
      </c>
    </row>
    <row r="237" spans="1:65" s="2" customFormat="1" ht="36" customHeight="1">
      <c r="A237" s="32"/>
      <c r="B237" s="161"/>
      <c r="C237" s="162" t="s">
        <v>515</v>
      </c>
      <c r="D237" s="162" t="s">
        <v>145</v>
      </c>
      <c r="E237" s="163" t="s">
        <v>516</v>
      </c>
      <c r="F237" s="164" t="s">
        <v>517</v>
      </c>
      <c r="G237" s="165" t="s">
        <v>148</v>
      </c>
      <c r="H237" s="166">
        <v>4</v>
      </c>
      <c r="I237" s="167"/>
      <c r="J237" s="168">
        <f t="shared" si="50"/>
        <v>0</v>
      </c>
      <c r="K237" s="169"/>
      <c r="L237" s="33"/>
      <c r="M237" s="170" t="s">
        <v>1</v>
      </c>
      <c r="N237" s="171" t="s">
        <v>43</v>
      </c>
      <c r="O237" s="58"/>
      <c r="P237" s="172">
        <f t="shared" si="51"/>
        <v>0</v>
      </c>
      <c r="Q237" s="172">
        <v>6.8500000000000005E-2</v>
      </c>
      <c r="R237" s="172">
        <f t="shared" si="52"/>
        <v>0.27400000000000002</v>
      </c>
      <c r="S237" s="172">
        <v>0</v>
      </c>
      <c r="T237" s="173">
        <f t="shared" si="5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4" t="s">
        <v>159</v>
      </c>
      <c r="AT237" s="174" t="s">
        <v>145</v>
      </c>
      <c r="AU237" s="174" t="s">
        <v>87</v>
      </c>
      <c r="AY237" s="17" t="s">
        <v>141</v>
      </c>
      <c r="BE237" s="175">
        <f t="shared" si="54"/>
        <v>0</v>
      </c>
      <c r="BF237" s="175">
        <f t="shared" si="55"/>
        <v>0</v>
      </c>
      <c r="BG237" s="175">
        <f t="shared" si="56"/>
        <v>0</v>
      </c>
      <c r="BH237" s="175">
        <f t="shared" si="57"/>
        <v>0</v>
      </c>
      <c r="BI237" s="175">
        <f t="shared" si="58"/>
        <v>0</v>
      </c>
      <c r="BJ237" s="17" t="s">
        <v>87</v>
      </c>
      <c r="BK237" s="175">
        <f t="shared" si="59"/>
        <v>0</v>
      </c>
      <c r="BL237" s="17" t="s">
        <v>159</v>
      </c>
      <c r="BM237" s="174" t="s">
        <v>518</v>
      </c>
    </row>
    <row r="238" spans="1:65" s="2" customFormat="1" ht="36" customHeight="1">
      <c r="A238" s="32"/>
      <c r="B238" s="161"/>
      <c r="C238" s="162" t="s">
        <v>519</v>
      </c>
      <c r="D238" s="162" t="s">
        <v>145</v>
      </c>
      <c r="E238" s="163" t="s">
        <v>520</v>
      </c>
      <c r="F238" s="164" t="s">
        <v>521</v>
      </c>
      <c r="G238" s="165" t="s">
        <v>148</v>
      </c>
      <c r="H238" s="166">
        <v>1</v>
      </c>
      <c r="I238" s="167"/>
      <c r="J238" s="168">
        <f t="shared" si="50"/>
        <v>0</v>
      </c>
      <c r="K238" s="169"/>
      <c r="L238" s="33"/>
      <c r="M238" s="170" t="s">
        <v>1</v>
      </c>
      <c r="N238" s="171" t="s">
        <v>43</v>
      </c>
      <c r="O238" s="58"/>
      <c r="P238" s="172">
        <f t="shared" si="51"/>
        <v>0</v>
      </c>
      <c r="Q238" s="172">
        <v>4.5319999999999999E-2</v>
      </c>
      <c r="R238" s="172">
        <f t="shared" si="52"/>
        <v>4.5319999999999999E-2</v>
      </c>
      <c r="S238" s="172">
        <v>0</v>
      </c>
      <c r="T238" s="173">
        <f t="shared" si="5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4" t="s">
        <v>159</v>
      </c>
      <c r="AT238" s="174" t="s">
        <v>145</v>
      </c>
      <c r="AU238" s="174" t="s">
        <v>87</v>
      </c>
      <c r="AY238" s="17" t="s">
        <v>141</v>
      </c>
      <c r="BE238" s="175">
        <f t="shared" si="54"/>
        <v>0</v>
      </c>
      <c r="BF238" s="175">
        <f t="shared" si="55"/>
        <v>0</v>
      </c>
      <c r="BG238" s="175">
        <f t="shared" si="56"/>
        <v>0</v>
      </c>
      <c r="BH238" s="175">
        <f t="shared" si="57"/>
        <v>0</v>
      </c>
      <c r="BI238" s="175">
        <f t="shared" si="58"/>
        <v>0</v>
      </c>
      <c r="BJ238" s="17" t="s">
        <v>87</v>
      </c>
      <c r="BK238" s="175">
        <f t="shared" si="59"/>
        <v>0</v>
      </c>
      <c r="BL238" s="17" t="s">
        <v>159</v>
      </c>
      <c r="BM238" s="174" t="s">
        <v>522</v>
      </c>
    </row>
    <row r="239" spans="1:65" s="2" customFormat="1" ht="36" customHeight="1">
      <c r="A239" s="32"/>
      <c r="B239" s="161"/>
      <c r="C239" s="162" t="s">
        <v>523</v>
      </c>
      <c r="D239" s="162" t="s">
        <v>145</v>
      </c>
      <c r="E239" s="163" t="s">
        <v>524</v>
      </c>
      <c r="F239" s="164" t="s">
        <v>525</v>
      </c>
      <c r="G239" s="165" t="s">
        <v>148</v>
      </c>
      <c r="H239" s="166">
        <v>1</v>
      </c>
      <c r="I239" s="167"/>
      <c r="J239" s="168">
        <f t="shared" si="50"/>
        <v>0</v>
      </c>
      <c r="K239" s="169"/>
      <c r="L239" s="33"/>
      <c r="M239" s="170" t="s">
        <v>1</v>
      </c>
      <c r="N239" s="171" t="s">
        <v>43</v>
      </c>
      <c r="O239" s="58"/>
      <c r="P239" s="172">
        <f t="shared" si="51"/>
        <v>0</v>
      </c>
      <c r="Q239" s="172">
        <v>9.1480000000000006E-2</v>
      </c>
      <c r="R239" s="172">
        <f t="shared" si="52"/>
        <v>9.1480000000000006E-2</v>
      </c>
      <c r="S239" s="172">
        <v>0</v>
      </c>
      <c r="T239" s="173">
        <f t="shared" si="5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4" t="s">
        <v>159</v>
      </c>
      <c r="AT239" s="174" t="s">
        <v>145</v>
      </c>
      <c r="AU239" s="174" t="s">
        <v>87</v>
      </c>
      <c r="AY239" s="17" t="s">
        <v>141</v>
      </c>
      <c r="BE239" s="175">
        <f t="shared" si="54"/>
        <v>0</v>
      </c>
      <c r="BF239" s="175">
        <f t="shared" si="55"/>
        <v>0</v>
      </c>
      <c r="BG239" s="175">
        <f t="shared" si="56"/>
        <v>0</v>
      </c>
      <c r="BH239" s="175">
        <f t="shared" si="57"/>
        <v>0</v>
      </c>
      <c r="BI239" s="175">
        <f t="shared" si="58"/>
        <v>0</v>
      </c>
      <c r="BJ239" s="17" t="s">
        <v>87</v>
      </c>
      <c r="BK239" s="175">
        <f t="shared" si="59"/>
        <v>0</v>
      </c>
      <c r="BL239" s="17" t="s">
        <v>159</v>
      </c>
      <c r="BM239" s="174" t="s">
        <v>526</v>
      </c>
    </row>
    <row r="240" spans="1:65" s="2" customFormat="1" ht="36" customHeight="1">
      <c r="A240" s="32"/>
      <c r="B240" s="161"/>
      <c r="C240" s="162" t="s">
        <v>527</v>
      </c>
      <c r="D240" s="162" t="s">
        <v>145</v>
      </c>
      <c r="E240" s="163" t="s">
        <v>528</v>
      </c>
      <c r="F240" s="164" t="s">
        <v>529</v>
      </c>
      <c r="G240" s="165" t="s">
        <v>148</v>
      </c>
      <c r="H240" s="166">
        <v>1</v>
      </c>
      <c r="I240" s="167"/>
      <c r="J240" s="168">
        <f t="shared" si="50"/>
        <v>0</v>
      </c>
      <c r="K240" s="169"/>
      <c r="L240" s="33"/>
      <c r="M240" s="170" t="s">
        <v>1</v>
      </c>
      <c r="N240" s="171" t="s">
        <v>43</v>
      </c>
      <c r="O240" s="58"/>
      <c r="P240" s="172">
        <f t="shared" si="51"/>
        <v>0</v>
      </c>
      <c r="Q240" s="172">
        <v>0.1149</v>
      </c>
      <c r="R240" s="172">
        <f t="shared" si="52"/>
        <v>0.1149</v>
      </c>
      <c r="S240" s="172">
        <v>0</v>
      </c>
      <c r="T240" s="173">
        <f t="shared" si="5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4" t="s">
        <v>159</v>
      </c>
      <c r="AT240" s="174" t="s">
        <v>145</v>
      </c>
      <c r="AU240" s="174" t="s">
        <v>87</v>
      </c>
      <c r="AY240" s="17" t="s">
        <v>141</v>
      </c>
      <c r="BE240" s="175">
        <f t="shared" si="54"/>
        <v>0</v>
      </c>
      <c r="BF240" s="175">
        <f t="shared" si="55"/>
        <v>0</v>
      </c>
      <c r="BG240" s="175">
        <f t="shared" si="56"/>
        <v>0</v>
      </c>
      <c r="BH240" s="175">
        <f t="shared" si="57"/>
        <v>0</v>
      </c>
      <c r="BI240" s="175">
        <f t="shared" si="58"/>
        <v>0</v>
      </c>
      <c r="BJ240" s="17" t="s">
        <v>87</v>
      </c>
      <c r="BK240" s="175">
        <f t="shared" si="59"/>
        <v>0</v>
      </c>
      <c r="BL240" s="17" t="s">
        <v>159</v>
      </c>
      <c r="BM240" s="174" t="s">
        <v>530</v>
      </c>
    </row>
    <row r="241" spans="1:65" s="2" customFormat="1" ht="24" customHeight="1">
      <c r="A241" s="32"/>
      <c r="B241" s="161"/>
      <c r="C241" s="162" t="s">
        <v>531</v>
      </c>
      <c r="D241" s="162" t="s">
        <v>145</v>
      </c>
      <c r="E241" s="163" t="s">
        <v>532</v>
      </c>
      <c r="F241" s="164" t="s">
        <v>533</v>
      </c>
      <c r="G241" s="165" t="s">
        <v>148</v>
      </c>
      <c r="H241" s="166">
        <v>3</v>
      </c>
      <c r="I241" s="167"/>
      <c r="J241" s="168">
        <f t="shared" si="50"/>
        <v>0</v>
      </c>
      <c r="K241" s="169"/>
      <c r="L241" s="33"/>
      <c r="M241" s="170" t="s">
        <v>1</v>
      </c>
      <c r="N241" s="171" t="s">
        <v>43</v>
      </c>
      <c r="O241" s="58"/>
      <c r="P241" s="172">
        <f t="shared" si="51"/>
        <v>0</v>
      </c>
      <c r="Q241" s="172">
        <v>4.7399999999999998E-2</v>
      </c>
      <c r="R241" s="172">
        <f t="shared" si="52"/>
        <v>0.14219999999999999</v>
      </c>
      <c r="S241" s="172">
        <v>0</v>
      </c>
      <c r="T241" s="173">
        <f t="shared" si="5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4" t="s">
        <v>159</v>
      </c>
      <c r="AT241" s="174" t="s">
        <v>145</v>
      </c>
      <c r="AU241" s="174" t="s">
        <v>87</v>
      </c>
      <c r="AY241" s="17" t="s">
        <v>141</v>
      </c>
      <c r="BE241" s="175">
        <f t="shared" si="54"/>
        <v>0</v>
      </c>
      <c r="BF241" s="175">
        <f t="shared" si="55"/>
        <v>0</v>
      </c>
      <c r="BG241" s="175">
        <f t="shared" si="56"/>
        <v>0</v>
      </c>
      <c r="BH241" s="175">
        <f t="shared" si="57"/>
        <v>0</v>
      </c>
      <c r="BI241" s="175">
        <f t="shared" si="58"/>
        <v>0</v>
      </c>
      <c r="BJ241" s="17" t="s">
        <v>87</v>
      </c>
      <c r="BK241" s="175">
        <f t="shared" si="59"/>
        <v>0</v>
      </c>
      <c r="BL241" s="17" t="s">
        <v>159</v>
      </c>
      <c r="BM241" s="174" t="s">
        <v>534</v>
      </c>
    </row>
    <row r="242" spans="1:65" s="2" customFormat="1" ht="24" customHeight="1">
      <c r="A242" s="32"/>
      <c r="B242" s="161"/>
      <c r="C242" s="162" t="s">
        <v>535</v>
      </c>
      <c r="D242" s="162" t="s">
        <v>145</v>
      </c>
      <c r="E242" s="163" t="s">
        <v>536</v>
      </c>
      <c r="F242" s="164" t="s">
        <v>537</v>
      </c>
      <c r="G242" s="165" t="s">
        <v>168</v>
      </c>
      <c r="H242" s="166">
        <v>1.6719999999999999</v>
      </c>
      <c r="I242" s="167"/>
      <c r="J242" s="168">
        <f t="shared" si="50"/>
        <v>0</v>
      </c>
      <c r="K242" s="169"/>
      <c r="L242" s="33"/>
      <c r="M242" s="170" t="s">
        <v>1</v>
      </c>
      <c r="N242" s="171" t="s">
        <v>43</v>
      </c>
      <c r="O242" s="58"/>
      <c r="P242" s="172">
        <f t="shared" si="51"/>
        <v>0</v>
      </c>
      <c r="Q242" s="172">
        <v>0</v>
      </c>
      <c r="R242" s="172">
        <f t="shared" si="52"/>
        <v>0</v>
      </c>
      <c r="S242" s="172">
        <v>0</v>
      </c>
      <c r="T242" s="173">
        <f t="shared" si="5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4" t="s">
        <v>159</v>
      </c>
      <c r="AT242" s="174" t="s">
        <v>145</v>
      </c>
      <c r="AU242" s="174" t="s">
        <v>87</v>
      </c>
      <c r="AY242" s="17" t="s">
        <v>141</v>
      </c>
      <c r="BE242" s="175">
        <f t="shared" si="54"/>
        <v>0</v>
      </c>
      <c r="BF242" s="175">
        <f t="shared" si="55"/>
        <v>0</v>
      </c>
      <c r="BG242" s="175">
        <f t="shared" si="56"/>
        <v>0</v>
      </c>
      <c r="BH242" s="175">
        <f t="shared" si="57"/>
        <v>0</v>
      </c>
      <c r="BI242" s="175">
        <f t="shared" si="58"/>
        <v>0</v>
      </c>
      <c r="BJ242" s="17" t="s">
        <v>87</v>
      </c>
      <c r="BK242" s="175">
        <f t="shared" si="59"/>
        <v>0</v>
      </c>
      <c r="BL242" s="17" t="s">
        <v>159</v>
      </c>
      <c r="BM242" s="174" t="s">
        <v>538</v>
      </c>
    </row>
    <row r="243" spans="1:65" s="12" customFormat="1" ht="22.8" customHeight="1">
      <c r="B243" s="148"/>
      <c r="D243" s="149" t="s">
        <v>76</v>
      </c>
      <c r="E243" s="159" t="s">
        <v>539</v>
      </c>
      <c r="F243" s="159" t="s">
        <v>540</v>
      </c>
      <c r="I243" s="151"/>
      <c r="J243" s="160">
        <f>BK243</f>
        <v>0</v>
      </c>
      <c r="L243" s="148"/>
      <c r="M243" s="153"/>
      <c r="N243" s="154"/>
      <c r="O243" s="154"/>
      <c r="P243" s="155">
        <f>SUM(P244:P266)</f>
        <v>0</v>
      </c>
      <c r="Q243" s="154"/>
      <c r="R243" s="155">
        <f>SUM(R244:R266)</f>
        <v>1.115E-2</v>
      </c>
      <c r="S243" s="154"/>
      <c r="T243" s="156">
        <f>SUM(T244:T266)</f>
        <v>0</v>
      </c>
      <c r="AR243" s="149" t="s">
        <v>87</v>
      </c>
      <c r="AT243" s="157" t="s">
        <v>76</v>
      </c>
      <c r="AU243" s="157" t="s">
        <v>85</v>
      </c>
      <c r="AY243" s="149" t="s">
        <v>141</v>
      </c>
      <c r="BK243" s="158">
        <f>SUM(BK244:BK266)</f>
        <v>0</v>
      </c>
    </row>
    <row r="244" spans="1:65" s="2" customFormat="1" ht="24" customHeight="1">
      <c r="A244" s="32"/>
      <c r="B244" s="161"/>
      <c r="C244" s="162" t="s">
        <v>541</v>
      </c>
      <c r="D244" s="162" t="s">
        <v>145</v>
      </c>
      <c r="E244" s="163" t="s">
        <v>542</v>
      </c>
      <c r="F244" s="164" t="s">
        <v>543</v>
      </c>
      <c r="G244" s="165" t="s">
        <v>216</v>
      </c>
      <c r="H244" s="166">
        <v>1</v>
      </c>
      <c r="I244" s="167"/>
      <c r="J244" s="168">
        <f>ROUND(I244*H244,2)</f>
        <v>0</v>
      </c>
      <c r="K244" s="169"/>
      <c r="L244" s="33"/>
      <c r="M244" s="170" t="s">
        <v>1</v>
      </c>
      <c r="N244" s="171" t="s">
        <v>43</v>
      </c>
      <c r="O244" s="58"/>
      <c r="P244" s="172">
        <f>O244*H244</f>
        <v>0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4" t="s">
        <v>159</v>
      </c>
      <c r="AT244" s="174" t="s">
        <v>145</v>
      </c>
      <c r="AU244" s="174" t="s">
        <v>87</v>
      </c>
      <c r="AY244" s="17" t="s">
        <v>141</v>
      </c>
      <c r="BE244" s="175">
        <f>IF(N244="základní",J244,0)</f>
        <v>0</v>
      </c>
      <c r="BF244" s="175">
        <f>IF(N244="snížená",J244,0)</f>
        <v>0</v>
      </c>
      <c r="BG244" s="175">
        <f>IF(N244="zákl. přenesená",J244,0)</f>
        <v>0</v>
      </c>
      <c r="BH244" s="175">
        <f>IF(N244="sníž. přenesená",J244,0)</f>
        <v>0</v>
      </c>
      <c r="BI244" s="175">
        <f>IF(N244="nulová",J244,0)</f>
        <v>0</v>
      </c>
      <c r="BJ244" s="17" t="s">
        <v>87</v>
      </c>
      <c r="BK244" s="175">
        <f>ROUND(I244*H244,2)</f>
        <v>0</v>
      </c>
      <c r="BL244" s="17" t="s">
        <v>159</v>
      </c>
      <c r="BM244" s="174" t="s">
        <v>544</v>
      </c>
    </row>
    <row r="245" spans="1:65" s="14" customFormat="1" ht="20.399999999999999">
      <c r="B245" s="185"/>
      <c r="D245" s="177" t="s">
        <v>260</v>
      </c>
      <c r="E245" s="186" t="s">
        <v>1</v>
      </c>
      <c r="F245" s="187" t="s">
        <v>545</v>
      </c>
      <c r="H245" s="186" t="s">
        <v>1</v>
      </c>
      <c r="I245" s="188"/>
      <c r="L245" s="185"/>
      <c r="M245" s="189"/>
      <c r="N245" s="190"/>
      <c r="O245" s="190"/>
      <c r="P245" s="190"/>
      <c r="Q245" s="190"/>
      <c r="R245" s="190"/>
      <c r="S245" s="190"/>
      <c r="T245" s="191"/>
      <c r="AT245" s="186" t="s">
        <v>260</v>
      </c>
      <c r="AU245" s="186" t="s">
        <v>87</v>
      </c>
      <c r="AV245" s="14" t="s">
        <v>85</v>
      </c>
      <c r="AW245" s="14" t="s">
        <v>34</v>
      </c>
      <c r="AX245" s="14" t="s">
        <v>77</v>
      </c>
      <c r="AY245" s="186" t="s">
        <v>141</v>
      </c>
    </row>
    <row r="246" spans="1:65" s="13" customFormat="1" ht="10.199999999999999">
      <c r="B246" s="176"/>
      <c r="D246" s="177" t="s">
        <v>260</v>
      </c>
      <c r="E246" s="178" t="s">
        <v>1</v>
      </c>
      <c r="F246" s="179" t="s">
        <v>546</v>
      </c>
      <c r="H246" s="180">
        <v>1</v>
      </c>
      <c r="I246" s="181"/>
      <c r="L246" s="176"/>
      <c r="M246" s="182"/>
      <c r="N246" s="183"/>
      <c r="O246" s="183"/>
      <c r="P246" s="183"/>
      <c r="Q246" s="183"/>
      <c r="R246" s="183"/>
      <c r="S246" s="183"/>
      <c r="T246" s="184"/>
      <c r="AT246" s="178" t="s">
        <v>260</v>
      </c>
      <c r="AU246" s="178" t="s">
        <v>87</v>
      </c>
      <c r="AV246" s="13" t="s">
        <v>87</v>
      </c>
      <c r="AW246" s="13" t="s">
        <v>34</v>
      </c>
      <c r="AX246" s="13" t="s">
        <v>77</v>
      </c>
      <c r="AY246" s="178" t="s">
        <v>141</v>
      </c>
    </row>
    <row r="247" spans="1:65" s="13" customFormat="1" ht="10.199999999999999">
      <c r="B247" s="176"/>
      <c r="D247" s="177" t="s">
        <v>260</v>
      </c>
      <c r="E247" s="178" t="s">
        <v>1</v>
      </c>
      <c r="F247" s="179" t="s">
        <v>547</v>
      </c>
      <c r="H247" s="180">
        <v>1</v>
      </c>
      <c r="I247" s="181"/>
      <c r="L247" s="176"/>
      <c r="M247" s="182"/>
      <c r="N247" s="183"/>
      <c r="O247" s="183"/>
      <c r="P247" s="183"/>
      <c r="Q247" s="183"/>
      <c r="R247" s="183"/>
      <c r="S247" s="183"/>
      <c r="T247" s="184"/>
      <c r="AT247" s="178" t="s">
        <v>260</v>
      </c>
      <c r="AU247" s="178" t="s">
        <v>87</v>
      </c>
      <c r="AV247" s="13" t="s">
        <v>87</v>
      </c>
      <c r="AW247" s="13" t="s">
        <v>34</v>
      </c>
      <c r="AX247" s="13" t="s">
        <v>85</v>
      </c>
      <c r="AY247" s="178" t="s">
        <v>141</v>
      </c>
    </row>
    <row r="248" spans="1:65" s="2" customFormat="1" ht="16.5" customHeight="1">
      <c r="A248" s="32"/>
      <c r="B248" s="161"/>
      <c r="C248" s="192" t="s">
        <v>548</v>
      </c>
      <c r="D248" s="192" t="s">
        <v>549</v>
      </c>
      <c r="E248" s="193" t="s">
        <v>550</v>
      </c>
      <c r="F248" s="194" t="s">
        <v>551</v>
      </c>
      <c r="G248" s="195" t="s">
        <v>148</v>
      </c>
      <c r="H248" s="196">
        <v>2</v>
      </c>
      <c r="I248" s="197"/>
      <c r="J248" s="198">
        <f>ROUND(I248*H248,2)</f>
        <v>0</v>
      </c>
      <c r="K248" s="199"/>
      <c r="L248" s="200"/>
      <c r="M248" s="201" t="s">
        <v>1</v>
      </c>
      <c r="N248" s="202" t="s">
        <v>43</v>
      </c>
      <c r="O248" s="58"/>
      <c r="P248" s="172">
        <f>O248*H248</f>
        <v>0</v>
      </c>
      <c r="Q248" s="172">
        <v>4.0000000000000002E-4</v>
      </c>
      <c r="R248" s="172">
        <f>Q248*H248</f>
        <v>8.0000000000000004E-4</v>
      </c>
      <c r="S248" s="172">
        <v>0</v>
      </c>
      <c r="T248" s="173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4" t="s">
        <v>552</v>
      </c>
      <c r="AT248" s="174" t="s">
        <v>549</v>
      </c>
      <c r="AU248" s="174" t="s">
        <v>87</v>
      </c>
      <c r="AY248" s="17" t="s">
        <v>141</v>
      </c>
      <c r="BE248" s="175">
        <f>IF(N248="základní",J248,0)</f>
        <v>0</v>
      </c>
      <c r="BF248" s="175">
        <f>IF(N248="snížená",J248,0)</f>
        <v>0</v>
      </c>
      <c r="BG248" s="175">
        <f>IF(N248="zákl. přenesená",J248,0)</f>
        <v>0</v>
      </c>
      <c r="BH248" s="175">
        <f>IF(N248="sníž. přenesená",J248,0)</f>
        <v>0</v>
      </c>
      <c r="BI248" s="175">
        <f>IF(N248="nulová",J248,0)</f>
        <v>0</v>
      </c>
      <c r="BJ248" s="17" t="s">
        <v>87</v>
      </c>
      <c r="BK248" s="175">
        <f>ROUND(I248*H248,2)</f>
        <v>0</v>
      </c>
      <c r="BL248" s="17" t="s">
        <v>159</v>
      </c>
      <c r="BM248" s="174" t="s">
        <v>553</v>
      </c>
    </row>
    <row r="249" spans="1:65" s="2" customFormat="1" ht="16.5" customHeight="1">
      <c r="A249" s="32"/>
      <c r="B249" s="161"/>
      <c r="C249" s="192" t="s">
        <v>554</v>
      </c>
      <c r="D249" s="192" t="s">
        <v>549</v>
      </c>
      <c r="E249" s="193" t="s">
        <v>555</v>
      </c>
      <c r="F249" s="194" t="s">
        <v>556</v>
      </c>
      <c r="G249" s="195" t="s">
        <v>148</v>
      </c>
      <c r="H249" s="196">
        <v>1</v>
      </c>
      <c r="I249" s="197"/>
      <c r="J249" s="198">
        <f>ROUND(I249*H249,2)</f>
        <v>0</v>
      </c>
      <c r="K249" s="199"/>
      <c r="L249" s="200"/>
      <c r="M249" s="201" t="s">
        <v>1</v>
      </c>
      <c r="N249" s="202" t="s">
        <v>43</v>
      </c>
      <c r="O249" s="58"/>
      <c r="P249" s="172">
        <f>O249*H249</f>
        <v>0</v>
      </c>
      <c r="Q249" s="172">
        <v>4.0000000000000002E-4</v>
      </c>
      <c r="R249" s="172">
        <f>Q249*H249</f>
        <v>4.0000000000000002E-4</v>
      </c>
      <c r="S249" s="172">
        <v>0</v>
      </c>
      <c r="T249" s="173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4" t="s">
        <v>552</v>
      </c>
      <c r="AT249" s="174" t="s">
        <v>549</v>
      </c>
      <c r="AU249" s="174" t="s">
        <v>87</v>
      </c>
      <c r="AY249" s="17" t="s">
        <v>141</v>
      </c>
      <c r="BE249" s="175">
        <f>IF(N249="základní",J249,0)</f>
        <v>0</v>
      </c>
      <c r="BF249" s="175">
        <f>IF(N249="snížená",J249,0)</f>
        <v>0</v>
      </c>
      <c r="BG249" s="175">
        <f>IF(N249="zákl. přenesená",J249,0)</f>
        <v>0</v>
      </c>
      <c r="BH249" s="175">
        <f>IF(N249="sníž. přenesená",J249,0)</f>
        <v>0</v>
      </c>
      <c r="BI249" s="175">
        <f>IF(N249="nulová",J249,0)</f>
        <v>0</v>
      </c>
      <c r="BJ249" s="17" t="s">
        <v>87</v>
      </c>
      <c r="BK249" s="175">
        <f>ROUND(I249*H249,2)</f>
        <v>0</v>
      </c>
      <c r="BL249" s="17" t="s">
        <v>159</v>
      </c>
      <c r="BM249" s="174" t="s">
        <v>557</v>
      </c>
    </row>
    <row r="250" spans="1:65" s="2" customFormat="1" ht="16.5" customHeight="1">
      <c r="A250" s="32"/>
      <c r="B250" s="161"/>
      <c r="C250" s="192" t="s">
        <v>558</v>
      </c>
      <c r="D250" s="192" t="s">
        <v>549</v>
      </c>
      <c r="E250" s="193" t="s">
        <v>559</v>
      </c>
      <c r="F250" s="194" t="s">
        <v>560</v>
      </c>
      <c r="G250" s="195" t="s">
        <v>158</v>
      </c>
      <c r="H250" s="196">
        <v>24</v>
      </c>
      <c r="I250" s="197"/>
      <c r="J250" s="198">
        <f>ROUND(I250*H250,2)</f>
        <v>0</v>
      </c>
      <c r="K250" s="199"/>
      <c r="L250" s="200"/>
      <c r="M250" s="201" t="s">
        <v>1</v>
      </c>
      <c r="N250" s="202" t="s">
        <v>43</v>
      </c>
      <c r="O250" s="58"/>
      <c r="P250" s="172">
        <f>O250*H250</f>
        <v>0</v>
      </c>
      <c r="Q250" s="172">
        <v>1.7000000000000001E-4</v>
      </c>
      <c r="R250" s="172">
        <f>Q250*H250</f>
        <v>4.0800000000000003E-3</v>
      </c>
      <c r="S250" s="172">
        <v>0</v>
      </c>
      <c r="T250" s="173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4" t="s">
        <v>552</v>
      </c>
      <c r="AT250" s="174" t="s">
        <v>549</v>
      </c>
      <c r="AU250" s="174" t="s">
        <v>87</v>
      </c>
      <c r="AY250" s="17" t="s">
        <v>141</v>
      </c>
      <c r="BE250" s="175">
        <f>IF(N250="základní",J250,0)</f>
        <v>0</v>
      </c>
      <c r="BF250" s="175">
        <f>IF(N250="snížená",J250,0)</f>
        <v>0</v>
      </c>
      <c r="BG250" s="175">
        <f>IF(N250="zákl. přenesená",J250,0)</f>
        <v>0</v>
      </c>
      <c r="BH250" s="175">
        <f>IF(N250="sníž. přenesená",J250,0)</f>
        <v>0</v>
      </c>
      <c r="BI250" s="175">
        <f>IF(N250="nulová",J250,0)</f>
        <v>0</v>
      </c>
      <c r="BJ250" s="17" t="s">
        <v>87</v>
      </c>
      <c r="BK250" s="175">
        <f>ROUND(I250*H250,2)</f>
        <v>0</v>
      </c>
      <c r="BL250" s="17" t="s">
        <v>159</v>
      </c>
      <c r="BM250" s="174" t="s">
        <v>561</v>
      </c>
    </row>
    <row r="251" spans="1:65" s="13" customFormat="1" ht="10.199999999999999">
      <c r="B251" s="176"/>
      <c r="D251" s="177" t="s">
        <v>260</v>
      </c>
      <c r="F251" s="179" t="s">
        <v>562</v>
      </c>
      <c r="H251" s="180">
        <v>24</v>
      </c>
      <c r="I251" s="181"/>
      <c r="L251" s="176"/>
      <c r="M251" s="182"/>
      <c r="N251" s="183"/>
      <c r="O251" s="183"/>
      <c r="P251" s="183"/>
      <c r="Q251" s="183"/>
      <c r="R251" s="183"/>
      <c r="S251" s="183"/>
      <c r="T251" s="184"/>
      <c r="AT251" s="178" t="s">
        <v>260</v>
      </c>
      <c r="AU251" s="178" t="s">
        <v>87</v>
      </c>
      <c r="AV251" s="13" t="s">
        <v>87</v>
      </c>
      <c r="AW251" s="13" t="s">
        <v>3</v>
      </c>
      <c r="AX251" s="13" t="s">
        <v>85</v>
      </c>
      <c r="AY251" s="178" t="s">
        <v>141</v>
      </c>
    </row>
    <row r="252" spans="1:65" s="2" customFormat="1" ht="24" customHeight="1">
      <c r="A252" s="32"/>
      <c r="B252" s="161"/>
      <c r="C252" s="162" t="s">
        <v>563</v>
      </c>
      <c r="D252" s="162" t="s">
        <v>145</v>
      </c>
      <c r="E252" s="163" t="s">
        <v>564</v>
      </c>
      <c r="F252" s="164" t="s">
        <v>565</v>
      </c>
      <c r="G252" s="165" t="s">
        <v>158</v>
      </c>
      <c r="H252" s="166">
        <v>10</v>
      </c>
      <c r="I252" s="167"/>
      <c r="J252" s="168">
        <f>ROUND(I252*H252,2)</f>
        <v>0</v>
      </c>
      <c r="K252" s="169"/>
      <c r="L252" s="33"/>
      <c r="M252" s="170" t="s">
        <v>1</v>
      </c>
      <c r="N252" s="171" t="s">
        <v>43</v>
      </c>
      <c r="O252" s="58"/>
      <c r="P252" s="172">
        <f>O252*H252</f>
        <v>0</v>
      </c>
      <c r="Q252" s="172">
        <v>0</v>
      </c>
      <c r="R252" s="172">
        <f>Q252*H252</f>
        <v>0</v>
      </c>
      <c r="S252" s="172">
        <v>0</v>
      </c>
      <c r="T252" s="173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4" t="s">
        <v>159</v>
      </c>
      <c r="AT252" s="174" t="s">
        <v>145</v>
      </c>
      <c r="AU252" s="174" t="s">
        <v>87</v>
      </c>
      <c r="AY252" s="17" t="s">
        <v>141</v>
      </c>
      <c r="BE252" s="175">
        <f>IF(N252="základní",J252,0)</f>
        <v>0</v>
      </c>
      <c r="BF252" s="175">
        <f>IF(N252="snížená",J252,0)</f>
        <v>0</v>
      </c>
      <c r="BG252" s="175">
        <f>IF(N252="zákl. přenesená",J252,0)</f>
        <v>0</v>
      </c>
      <c r="BH252" s="175">
        <f>IF(N252="sníž. přenesená",J252,0)</f>
        <v>0</v>
      </c>
      <c r="BI252" s="175">
        <f>IF(N252="nulová",J252,0)</f>
        <v>0</v>
      </c>
      <c r="BJ252" s="17" t="s">
        <v>87</v>
      </c>
      <c r="BK252" s="175">
        <f>ROUND(I252*H252,2)</f>
        <v>0</v>
      </c>
      <c r="BL252" s="17" t="s">
        <v>159</v>
      </c>
      <c r="BM252" s="174" t="s">
        <v>566</v>
      </c>
    </row>
    <row r="253" spans="1:65" s="2" customFormat="1" ht="16.5" customHeight="1">
      <c r="A253" s="32"/>
      <c r="B253" s="161"/>
      <c r="C253" s="192" t="s">
        <v>567</v>
      </c>
      <c r="D253" s="192" t="s">
        <v>549</v>
      </c>
      <c r="E253" s="193" t="s">
        <v>568</v>
      </c>
      <c r="F253" s="194" t="s">
        <v>569</v>
      </c>
      <c r="G253" s="195" t="s">
        <v>158</v>
      </c>
      <c r="H253" s="196">
        <v>12</v>
      </c>
      <c r="I253" s="197"/>
      <c r="J253" s="198">
        <f>ROUND(I253*H253,2)</f>
        <v>0</v>
      </c>
      <c r="K253" s="199"/>
      <c r="L253" s="200"/>
      <c r="M253" s="201" t="s">
        <v>1</v>
      </c>
      <c r="N253" s="202" t="s">
        <v>43</v>
      </c>
      <c r="O253" s="58"/>
      <c r="P253" s="172">
        <f>O253*H253</f>
        <v>0</v>
      </c>
      <c r="Q253" s="172">
        <v>2.9E-4</v>
      </c>
      <c r="R253" s="172">
        <f>Q253*H253</f>
        <v>3.48E-3</v>
      </c>
      <c r="S253" s="172">
        <v>0</v>
      </c>
      <c r="T253" s="173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4" t="s">
        <v>552</v>
      </c>
      <c r="AT253" s="174" t="s">
        <v>549</v>
      </c>
      <c r="AU253" s="174" t="s">
        <v>87</v>
      </c>
      <c r="AY253" s="17" t="s">
        <v>141</v>
      </c>
      <c r="BE253" s="175">
        <f>IF(N253="základní",J253,0)</f>
        <v>0</v>
      </c>
      <c r="BF253" s="175">
        <f>IF(N253="snížená",J253,0)</f>
        <v>0</v>
      </c>
      <c r="BG253" s="175">
        <f>IF(N253="zákl. přenesená",J253,0)</f>
        <v>0</v>
      </c>
      <c r="BH253" s="175">
        <f>IF(N253="sníž. přenesená",J253,0)</f>
        <v>0</v>
      </c>
      <c r="BI253" s="175">
        <f>IF(N253="nulová",J253,0)</f>
        <v>0</v>
      </c>
      <c r="BJ253" s="17" t="s">
        <v>87</v>
      </c>
      <c r="BK253" s="175">
        <f>ROUND(I253*H253,2)</f>
        <v>0</v>
      </c>
      <c r="BL253" s="17" t="s">
        <v>159</v>
      </c>
      <c r="BM253" s="174" t="s">
        <v>570</v>
      </c>
    </row>
    <row r="254" spans="1:65" s="13" customFormat="1" ht="10.199999999999999">
      <c r="B254" s="176"/>
      <c r="D254" s="177" t="s">
        <v>260</v>
      </c>
      <c r="F254" s="179" t="s">
        <v>571</v>
      </c>
      <c r="H254" s="180">
        <v>12</v>
      </c>
      <c r="I254" s="181"/>
      <c r="L254" s="176"/>
      <c r="M254" s="182"/>
      <c r="N254" s="183"/>
      <c r="O254" s="183"/>
      <c r="P254" s="183"/>
      <c r="Q254" s="183"/>
      <c r="R254" s="183"/>
      <c r="S254" s="183"/>
      <c r="T254" s="184"/>
      <c r="AT254" s="178" t="s">
        <v>260</v>
      </c>
      <c r="AU254" s="178" t="s">
        <v>87</v>
      </c>
      <c r="AV254" s="13" t="s">
        <v>87</v>
      </c>
      <c r="AW254" s="13" t="s">
        <v>3</v>
      </c>
      <c r="AX254" s="13" t="s">
        <v>85</v>
      </c>
      <c r="AY254" s="178" t="s">
        <v>141</v>
      </c>
    </row>
    <row r="255" spans="1:65" s="2" customFormat="1" ht="24" customHeight="1">
      <c r="A255" s="32"/>
      <c r="B255" s="161"/>
      <c r="C255" s="162" t="s">
        <v>572</v>
      </c>
      <c r="D255" s="162" t="s">
        <v>145</v>
      </c>
      <c r="E255" s="163" t="s">
        <v>573</v>
      </c>
      <c r="F255" s="164" t="s">
        <v>574</v>
      </c>
      <c r="G255" s="165" t="s">
        <v>158</v>
      </c>
      <c r="H255" s="166">
        <v>10</v>
      </c>
      <c r="I255" s="167"/>
      <c r="J255" s="168">
        <f>ROUND(I255*H255,2)</f>
        <v>0</v>
      </c>
      <c r="K255" s="169"/>
      <c r="L255" s="33"/>
      <c r="M255" s="170" t="s">
        <v>1</v>
      </c>
      <c r="N255" s="171" t="s">
        <v>43</v>
      </c>
      <c r="O255" s="58"/>
      <c r="P255" s="172">
        <f>O255*H255</f>
        <v>0</v>
      </c>
      <c r="Q255" s="172">
        <v>0</v>
      </c>
      <c r="R255" s="172">
        <f>Q255*H255</f>
        <v>0</v>
      </c>
      <c r="S255" s="172">
        <v>0</v>
      </c>
      <c r="T255" s="173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4" t="s">
        <v>159</v>
      </c>
      <c r="AT255" s="174" t="s">
        <v>145</v>
      </c>
      <c r="AU255" s="174" t="s">
        <v>87</v>
      </c>
      <c r="AY255" s="17" t="s">
        <v>141</v>
      </c>
      <c r="BE255" s="175">
        <f>IF(N255="základní",J255,0)</f>
        <v>0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17" t="s">
        <v>87</v>
      </c>
      <c r="BK255" s="175">
        <f>ROUND(I255*H255,2)</f>
        <v>0</v>
      </c>
      <c r="BL255" s="17" t="s">
        <v>159</v>
      </c>
      <c r="BM255" s="174" t="s">
        <v>575</v>
      </c>
    </row>
    <row r="256" spans="1:65" s="2" customFormat="1" ht="24" customHeight="1">
      <c r="A256" s="32"/>
      <c r="B256" s="161"/>
      <c r="C256" s="162" t="s">
        <v>576</v>
      </c>
      <c r="D256" s="162" t="s">
        <v>145</v>
      </c>
      <c r="E256" s="163" t="s">
        <v>577</v>
      </c>
      <c r="F256" s="164" t="s">
        <v>578</v>
      </c>
      <c r="G256" s="165" t="s">
        <v>158</v>
      </c>
      <c r="H256" s="166">
        <v>10</v>
      </c>
      <c r="I256" s="167"/>
      <c r="J256" s="168">
        <f>ROUND(I256*H256,2)</f>
        <v>0</v>
      </c>
      <c r="K256" s="169"/>
      <c r="L256" s="33"/>
      <c r="M256" s="170" t="s">
        <v>1</v>
      </c>
      <c r="N256" s="171" t="s">
        <v>43</v>
      </c>
      <c r="O256" s="58"/>
      <c r="P256" s="172">
        <f>O256*H256</f>
        <v>0</v>
      </c>
      <c r="Q256" s="172">
        <v>0</v>
      </c>
      <c r="R256" s="172">
        <f>Q256*H256</f>
        <v>0</v>
      </c>
      <c r="S256" s="172">
        <v>0</v>
      </c>
      <c r="T256" s="173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4" t="s">
        <v>159</v>
      </c>
      <c r="AT256" s="174" t="s">
        <v>145</v>
      </c>
      <c r="AU256" s="174" t="s">
        <v>87</v>
      </c>
      <c r="AY256" s="17" t="s">
        <v>141</v>
      </c>
      <c r="BE256" s="175">
        <f>IF(N256="základní",J256,0)</f>
        <v>0</v>
      </c>
      <c r="BF256" s="175">
        <f>IF(N256="snížená",J256,0)</f>
        <v>0</v>
      </c>
      <c r="BG256" s="175">
        <f>IF(N256="zákl. přenesená",J256,0)</f>
        <v>0</v>
      </c>
      <c r="BH256" s="175">
        <f>IF(N256="sníž. přenesená",J256,0)</f>
        <v>0</v>
      </c>
      <c r="BI256" s="175">
        <f>IF(N256="nulová",J256,0)</f>
        <v>0</v>
      </c>
      <c r="BJ256" s="17" t="s">
        <v>87</v>
      </c>
      <c r="BK256" s="175">
        <f>ROUND(I256*H256,2)</f>
        <v>0</v>
      </c>
      <c r="BL256" s="17" t="s">
        <v>159</v>
      </c>
      <c r="BM256" s="174" t="s">
        <v>579</v>
      </c>
    </row>
    <row r="257" spans="1:65" s="13" customFormat="1" ht="20.399999999999999">
      <c r="B257" s="176"/>
      <c r="D257" s="177" t="s">
        <v>260</v>
      </c>
      <c r="E257" s="178" t="s">
        <v>1</v>
      </c>
      <c r="F257" s="179" t="s">
        <v>580</v>
      </c>
      <c r="H257" s="180">
        <v>10</v>
      </c>
      <c r="I257" s="181"/>
      <c r="L257" s="176"/>
      <c r="M257" s="182"/>
      <c r="N257" s="183"/>
      <c r="O257" s="183"/>
      <c r="P257" s="183"/>
      <c r="Q257" s="183"/>
      <c r="R257" s="183"/>
      <c r="S257" s="183"/>
      <c r="T257" s="184"/>
      <c r="AT257" s="178" t="s">
        <v>260</v>
      </c>
      <c r="AU257" s="178" t="s">
        <v>87</v>
      </c>
      <c r="AV257" s="13" t="s">
        <v>87</v>
      </c>
      <c r="AW257" s="13" t="s">
        <v>34</v>
      </c>
      <c r="AX257" s="13" t="s">
        <v>85</v>
      </c>
      <c r="AY257" s="178" t="s">
        <v>141</v>
      </c>
    </row>
    <row r="258" spans="1:65" s="2" customFormat="1" ht="24" customHeight="1">
      <c r="A258" s="32"/>
      <c r="B258" s="161"/>
      <c r="C258" s="162" t="s">
        <v>581</v>
      </c>
      <c r="D258" s="162" t="s">
        <v>145</v>
      </c>
      <c r="E258" s="163" t="s">
        <v>582</v>
      </c>
      <c r="F258" s="164" t="s">
        <v>583</v>
      </c>
      <c r="G258" s="165" t="s">
        <v>148</v>
      </c>
      <c r="H258" s="166">
        <v>1</v>
      </c>
      <c r="I258" s="167"/>
      <c r="J258" s="168">
        <f>ROUND(I258*H258,2)</f>
        <v>0</v>
      </c>
      <c r="K258" s="169"/>
      <c r="L258" s="33"/>
      <c r="M258" s="170" t="s">
        <v>1</v>
      </c>
      <c r="N258" s="171" t="s">
        <v>43</v>
      </c>
      <c r="O258" s="58"/>
      <c r="P258" s="172">
        <f>O258*H258</f>
        <v>0</v>
      </c>
      <c r="Q258" s="172">
        <v>0</v>
      </c>
      <c r="R258" s="172">
        <f>Q258*H258</f>
        <v>0</v>
      </c>
      <c r="S258" s="172">
        <v>0</v>
      </c>
      <c r="T258" s="173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4" t="s">
        <v>159</v>
      </c>
      <c r="AT258" s="174" t="s">
        <v>145</v>
      </c>
      <c r="AU258" s="174" t="s">
        <v>87</v>
      </c>
      <c r="AY258" s="17" t="s">
        <v>141</v>
      </c>
      <c r="BE258" s="175">
        <f>IF(N258="základní",J258,0)</f>
        <v>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7" t="s">
        <v>87</v>
      </c>
      <c r="BK258" s="175">
        <f>ROUND(I258*H258,2)</f>
        <v>0</v>
      </c>
      <c r="BL258" s="17" t="s">
        <v>159</v>
      </c>
      <c r="BM258" s="174" t="s">
        <v>584</v>
      </c>
    </row>
    <row r="259" spans="1:65" s="2" customFormat="1" ht="24" customHeight="1">
      <c r="A259" s="32"/>
      <c r="B259" s="161"/>
      <c r="C259" s="192" t="s">
        <v>585</v>
      </c>
      <c r="D259" s="192" t="s">
        <v>549</v>
      </c>
      <c r="E259" s="193" t="s">
        <v>586</v>
      </c>
      <c r="F259" s="194" t="s">
        <v>587</v>
      </c>
      <c r="G259" s="195" t="s">
        <v>148</v>
      </c>
      <c r="H259" s="196">
        <v>1</v>
      </c>
      <c r="I259" s="197"/>
      <c r="J259" s="198">
        <f>ROUND(I259*H259,2)</f>
        <v>0</v>
      </c>
      <c r="K259" s="199"/>
      <c r="L259" s="200"/>
      <c r="M259" s="201" t="s">
        <v>1</v>
      </c>
      <c r="N259" s="202" t="s">
        <v>43</v>
      </c>
      <c r="O259" s="58"/>
      <c r="P259" s="172">
        <f>O259*H259</f>
        <v>0</v>
      </c>
      <c r="Q259" s="172">
        <v>1.3799999999999999E-3</v>
      </c>
      <c r="R259" s="172">
        <f>Q259*H259</f>
        <v>1.3799999999999999E-3</v>
      </c>
      <c r="S259" s="172">
        <v>0</v>
      </c>
      <c r="T259" s="173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4" t="s">
        <v>552</v>
      </c>
      <c r="AT259" s="174" t="s">
        <v>549</v>
      </c>
      <c r="AU259" s="174" t="s">
        <v>87</v>
      </c>
      <c r="AY259" s="17" t="s">
        <v>141</v>
      </c>
      <c r="BE259" s="175">
        <f>IF(N259="základní",J259,0)</f>
        <v>0</v>
      </c>
      <c r="BF259" s="175">
        <f>IF(N259="snížená",J259,0)</f>
        <v>0</v>
      </c>
      <c r="BG259" s="175">
        <f>IF(N259="zákl. přenesená",J259,0)</f>
        <v>0</v>
      </c>
      <c r="BH259" s="175">
        <f>IF(N259="sníž. přenesená",J259,0)</f>
        <v>0</v>
      </c>
      <c r="BI259" s="175">
        <f>IF(N259="nulová",J259,0)</f>
        <v>0</v>
      </c>
      <c r="BJ259" s="17" t="s">
        <v>87</v>
      </c>
      <c r="BK259" s="175">
        <f>ROUND(I259*H259,2)</f>
        <v>0</v>
      </c>
      <c r="BL259" s="17" t="s">
        <v>159</v>
      </c>
      <c r="BM259" s="174" t="s">
        <v>588</v>
      </c>
    </row>
    <row r="260" spans="1:65" s="13" customFormat="1" ht="20.399999999999999">
      <c r="B260" s="176"/>
      <c r="D260" s="177" t="s">
        <v>260</v>
      </c>
      <c r="E260" s="178" t="s">
        <v>1</v>
      </c>
      <c r="F260" s="179" t="s">
        <v>589</v>
      </c>
      <c r="H260" s="180">
        <v>1</v>
      </c>
      <c r="I260" s="181"/>
      <c r="L260" s="176"/>
      <c r="M260" s="182"/>
      <c r="N260" s="183"/>
      <c r="O260" s="183"/>
      <c r="P260" s="183"/>
      <c r="Q260" s="183"/>
      <c r="R260" s="183"/>
      <c r="S260" s="183"/>
      <c r="T260" s="184"/>
      <c r="AT260" s="178" t="s">
        <v>260</v>
      </c>
      <c r="AU260" s="178" t="s">
        <v>87</v>
      </c>
      <c r="AV260" s="13" t="s">
        <v>87</v>
      </c>
      <c r="AW260" s="13" t="s">
        <v>34</v>
      </c>
      <c r="AX260" s="13" t="s">
        <v>85</v>
      </c>
      <c r="AY260" s="178" t="s">
        <v>141</v>
      </c>
    </row>
    <row r="261" spans="1:65" s="2" customFormat="1" ht="24" customHeight="1">
      <c r="A261" s="32"/>
      <c r="B261" s="161"/>
      <c r="C261" s="162" t="s">
        <v>590</v>
      </c>
      <c r="D261" s="162" t="s">
        <v>145</v>
      </c>
      <c r="E261" s="163" t="s">
        <v>591</v>
      </c>
      <c r="F261" s="164" t="s">
        <v>592</v>
      </c>
      <c r="G261" s="165" t="s">
        <v>148</v>
      </c>
      <c r="H261" s="166">
        <v>2</v>
      </c>
      <c r="I261" s="167"/>
      <c r="J261" s="168">
        <f t="shared" ref="J261:J266" si="60">ROUND(I261*H261,2)</f>
        <v>0</v>
      </c>
      <c r="K261" s="169"/>
      <c r="L261" s="33"/>
      <c r="M261" s="170" t="s">
        <v>1</v>
      </c>
      <c r="N261" s="171" t="s">
        <v>43</v>
      </c>
      <c r="O261" s="58"/>
      <c r="P261" s="172">
        <f t="shared" ref="P261:P266" si="61">O261*H261</f>
        <v>0</v>
      </c>
      <c r="Q261" s="172">
        <v>0</v>
      </c>
      <c r="R261" s="172">
        <f t="shared" ref="R261:R266" si="62">Q261*H261</f>
        <v>0</v>
      </c>
      <c r="S261" s="172">
        <v>0</v>
      </c>
      <c r="T261" s="173">
        <f t="shared" ref="T261:T266" si="63"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4" t="s">
        <v>159</v>
      </c>
      <c r="AT261" s="174" t="s">
        <v>145</v>
      </c>
      <c r="AU261" s="174" t="s">
        <v>87</v>
      </c>
      <c r="AY261" s="17" t="s">
        <v>141</v>
      </c>
      <c r="BE261" s="175">
        <f t="shared" ref="BE261:BE266" si="64">IF(N261="základní",J261,0)</f>
        <v>0</v>
      </c>
      <c r="BF261" s="175">
        <f t="shared" ref="BF261:BF266" si="65">IF(N261="snížená",J261,0)</f>
        <v>0</v>
      </c>
      <c r="BG261" s="175">
        <f t="shared" ref="BG261:BG266" si="66">IF(N261="zákl. přenesená",J261,0)</f>
        <v>0</v>
      </c>
      <c r="BH261" s="175">
        <f t="shared" ref="BH261:BH266" si="67">IF(N261="sníž. přenesená",J261,0)</f>
        <v>0</v>
      </c>
      <c r="BI261" s="175">
        <f t="shared" ref="BI261:BI266" si="68">IF(N261="nulová",J261,0)</f>
        <v>0</v>
      </c>
      <c r="BJ261" s="17" t="s">
        <v>87</v>
      </c>
      <c r="BK261" s="175">
        <f t="shared" ref="BK261:BK266" si="69">ROUND(I261*H261,2)</f>
        <v>0</v>
      </c>
      <c r="BL261" s="17" t="s">
        <v>159</v>
      </c>
      <c r="BM261" s="174" t="s">
        <v>593</v>
      </c>
    </row>
    <row r="262" spans="1:65" s="2" customFormat="1" ht="16.5" customHeight="1">
      <c r="A262" s="32"/>
      <c r="B262" s="161"/>
      <c r="C262" s="192" t="s">
        <v>594</v>
      </c>
      <c r="D262" s="192" t="s">
        <v>549</v>
      </c>
      <c r="E262" s="193" t="s">
        <v>595</v>
      </c>
      <c r="F262" s="194" t="s">
        <v>596</v>
      </c>
      <c r="G262" s="195" t="s">
        <v>148</v>
      </c>
      <c r="H262" s="196">
        <v>2</v>
      </c>
      <c r="I262" s="197"/>
      <c r="J262" s="198">
        <f t="shared" si="60"/>
        <v>0</v>
      </c>
      <c r="K262" s="199"/>
      <c r="L262" s="200"/>
      <c r="M262" s="201" t="s">
        <v>1</v>
      </c>
      <c r="N262" s="202" t="s">
        <v>43</v>
      </c>
      <c r="O262" s="58"/>
      <c r="P262" s="172">
        <f t="shared" si="61"/>
        <v>0</v>
      </c>
      <c r="Q262" s="172">
        <v>2.7E-4</v>
      </c>
      <c r="R262" s="172">
        <f t="shared" si="62"/>
        <v>5.4000000000000001E-4</v>
      </c>
      <c r="S262" s="172">
        <v>0</v>
      </c>
      <c r="T262" s="173">
        <f t="shared" si="6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4" t="s">
        <v>552</v>
      </c>
      <c r="AT262" s="174" t="s">
        <v>549</v>
      </c>
      <c r="AU262" s="174" t="s">
        <v>87</v>
      </c>
      <c r="AY262" s="17" t="s">
        <v>141</v>
      </c>
      <c r="BE262" s="175">
        <f t="shared" si="64"/>
        <v>0</v>
      </c>
      <c r="BF262" s="175">
        <f t="shared" si="65"/>
        <v>0</v>
      </c>
      <c r="BG262" s="175">
        <f t="shared" si="66"/>
        <v>0</v>
      </c>
      <c r="BH262" s="175">
        <f t="shared" si="67"/>
        <v>0</v>
      </c>
      <c r="BI262" s="175">
        <f t="shared" si="68"/>
        <v>0</v>
      </c>
      <c r="BJ262" s="17" t="s">
        <v>87</v>
      </c>
      <c r="BK262" s="175">
        <f t="shared" si="69"/>
        <v>0</v>
      </c>
      <c r="BL262" s="17" t="s">
        <v>159</v>
      </c>
      <c r="BM262" s="174" t="s">
        <v>597</v>
      </c>
    </row>
    <row r="263" spans="1:65" s="2" customFormat="1" ht="16.5" customHeight="1">
      <c r="A263" s="32"/>
      <c r="B263" s="161"/>
      <c r="C263" s="162" t="s">
        <v>598</v>
      </c>
      <c r="D263" s="162" t="s">
        <v>145</v>
      </c>
      <c r="E263" s="163" t="s">
        <v>599</v>
      </c>
      <c r="F263" s="164" t="s">
        <v>600</v>
      </c>
      <c r="G263" s="165" t="s">
        <v>148</v>
      </c>
      <c r="H263" s="166">
        <v>3</v>
      </c>
      <c r="I263" s="167"/>
      <c r="J263" s="168">
        <f t="shared" si="60"/>
        <v>0</v>
      </c>
      <c r="K263" s="169"/>
      <c r="L263" s="33"/>
      <c r="M263" s="170" t="s">
        <v>1</v>
      </c>
      <c r="N263" s="171" t="s">
        <v>43</v>
      </c>
      <c r="O263" s="58"/>
      <c r="P263" s="172">
        <f t="shared" si="61"/>
        <v>0</v>
      </c>
      <c r="Q263" s="172">
        <v>0</v>
      </c>
      <c r="R263" s="172">
        <f t="shared" si="62"/>
        <v>0</v>
      </c>
      <c r="S263" s="172">
        <v>0</v>
      </c>
      <c r="T263" s="173">
        <f t="shared" si="6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4" t="s">
        <v>159</v>
      </c>
      <c r="AT263" s="174" t="s">
        <v>145</v>
      </c>
      <c r="AU263" s="174" t="s">
        <v>87</v>
      </c>
      <c r="AY263" s="17" t="s">
        <v>141</v>
      </c>
      <c r="BE263" s="175">
        <f t="shared" si="64"/>
        <v>0</v>
      </c>
      <c r="BF263" s="175">
        <f t="shared" si="65"/>
        <v>0</v>
      </c>
      <c r="BG263" s="175">
        <f t="shared" si="66"/>
        <v>0</v>
      </c>
      <c r="BH263" s="175">
        <f t="shared" si="67"/>
        <v>0</v>
      </c>
      <c r="BI263" s="175">
        <f t="shared" si="68"/>
        <v>0</v>
      </c>
      <c r="BJ263" s="17" t="s">
        <v>87</v>
      </c>
      <c r="BK263" s="175">
        <f t="shared" si="69"/>
        <v>0</v>
      </c>
      <c r="BL263" s="17" t="s">
        <v>159</v>
      </c>
      <c r="BM263" s="174" t="s">
        <v>601</v>
      </c>
    </row>
    <row r="264" spans="1:65" s="2" customFormat="1" ht="24" customHeight="1">
      <c r="A264" s="32"/>
      <c r="B264" s="161"/>
      <c r="C264" s="162" t="s">
        <v>602</v>
      </c>
      <c r="D264" s="162" t="s">
        <v>145</v>
      </c>
      <c r="E264" s="163" t="s">
        <v>603</v>
      </c>
      <c r="F264" s="164" t="s">
        <v>604</v>
      </c>
      <c r="G264" s="165" t="s">
        <v>148</v>
      </c>
      <c r="H264" s="166">
        <v>1</v>
      </c>
      <c r="I264" s="167"/>
      <c r="J264" s="168">
        <f t="shared" si="60"/>
        <v>0</v>
      </c>
      <c r="K264" s="169"/>
      <c r="L264" s="33"/>
      <c r="M264" s="170" t="s">
        <v>1</v>
      </c>
      <c r="N264" s="171" t="s">
        <v>43</v>
      </c>
      <c r="O264" s="58"/>
      <c r="P264" s="172">
        <f t="shared" si="61"/>
        <v>0</v>
      </c>
      <c r="Q264" s="172">
        <v>0</v>
      </c>
      <c r="R264" s="172">
        <f t="shared" si="62"/>
        <v>0</v>
      </c>
      <c r="S264" s="172">
        <v>0</v>
      </c>
      <c r="T264" s="173">
        <f t="shared" si="6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4" t="s">
        <v>159</v>
      </c>
      <c r="AT264" s="174" t="s">
        <v>145</v>
      </c>
      <c r="AU264" s="174" t="s">
        <v>87</v>
      </c>
      <c r="AY264" s="17" t="s">
        <v>141</v>
      </c>
      <c r="BE264" s="175">
        <f t="shared" si="64"/>
        <v>0</v>
      </c>
      <c r="BF264" s="175">
        <f t="shared" si="65"/>
        <v>0</v>
      </c>
      <c r="BG264" s="175">
        <f t="shared" si="66"/>
        <v>0</v>
      </c>
      <c r="BH264" s="175">
        <f t="shared" si="67"/>
        <v>0</v>
      </c>
      <c r="BI264" s="175">
        <f t="shared" si="68"/>
        <v>0</v>
      </c>
      <c r="BJ264" s="17" t="s">
        <v>87</v>
      </c>
      <c r="BK264" s="175">
        <f t="shared" si="69"/>
        <v>0</v>
      </c>
      <c r="BL264" s="17" t="s">
        <v>159</v>
      </c>
      <c r="BM264" s="174" t="s">
        <v>605</v>
      </c>
    </row>
    <row r="265" spans="1:65" s="2" customFormat="1" ht="24" customHeight="1">
      <c r="A265" s="32"/>
      <c r="B265" s="161"/>
      <c r="C265" s="192" t="s">
        <v>606</v>
      </c>
      <c r="D265" s="192" t="s">
        <v>549</v>
      </c>
      <c r="E265" s="193" t="s">
        <v>607</v>
      </c>
      <c r="F265" s="194" t="s">
        <v>608</v>
      </c>
      <c r="G265" s="195" t="s">
        <v>148</v>
      </c>
      <c r="H265" s="196">
        <v>1</v>
      </c>
      <c r="I265" s="197"/>
      <c r="J265" s="198">
        <f t="shared" si="60"/>
        <v>0</v>
      </c>
      <c r="K265" s="199"/>
      <c r="L265" s="200"/>
      <c r="M265" s="201" t="s">
        <v>1</v>
      </c>
      <c r="N265" s="202" t="s">
        <v>43</v>
      </c>
      <c r="O265" s="58"/>
      <c r="P265" s="172">
        <f t="shared" si="61"/>
        <v>0</v>
      </c>
      <c r="Q265" s="172">
        <v>4.6999999999999999E-4</v>
      </c>
      <c r="R265" s="172">
        <f t="shared" si="62"/>
        <v>4.6999999999999999E-4</v>
      </c>
      <c r="S265" s="172">
        <v>0</v>
      </c>
      <c r="T265" s="173">
        <f t="shared" si="6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4" t="s">
        <v>552</v>
      </c>
      <c r="AT265" s="174" t="s">
        <v>549</v>
      </c>
      <c r="AU265" s="174" t="s">
        <v>87</v>
      </c>
      <c r="AY265" s="17" t="s">
        <v>141</v>
      </c>
      <c r="BE265" s="175">
        <f t="shared" si="64"/>
        <v>0</v>
      </c>
      <c r="BF265" s="175">
        <f t="shared" si="65"/>
        <v>0</v>
      </c>
      <c r="BG265" s="175">
        <f t="shared" si="66"/>
        <v>0</v>
      </c>
      <c r="BH265" s="175">
        <f t="shared" si="67"/>
        <v>0</v>
      </c>
      <c r="BI265" s="175">
        <f t="shared" si="68"/>
        <v>0</v>
      </c>
      <c r="BJ265" s="17" t="s">
        <v>87</v>
      </c>
      <c r="BK265" s="175">
        <f t="shared" si="69"/>
        <v>0</v>
      </c>
      <c r="BL265" s="17" t="s">
        <v>159</v>
      </c>
      <c r="BM265" s="174" t="s">
        <v>609</v>
      </c>
    </row>
    <row r="266" spans="1:65" s="2" customFormat="1" ht="16.5" customHeight="1">
      <c r="A266" s="32"/>
      <c r="B266" s="161"/>
      <c r="C266" s="162" t="s">
        <v>610</v>
      </c>
      <c r="D266" s="162" t="s">
        <v>145</v>
      </c>
      <c r="E266" s="163" t="s">
        <v>611</v>
      </c>
      <c r="F266" s="164" t="s">
        <v>612</v>
      </c>
      <c r="G266" s="165" t="s">
        <v>148</v>
      </c>
      <c r="H266" s="166">
        <v>1</v>
      </c>
      <c r="I266" s="167"/>
      <c r="J266" s="168">
        <f t="shared" si="60"/>
        <v>0</v>
      </c>
      <c r="K266" s="169"/>
      <c r="L266" s="33"/>
      <c r="M266" s="170" t="s">
        <v>1</v>
      </c>
      <c r="N266" s="171" t="s">
        <v>43</v>
      </c>
      <c r="O266" s="58"/>
      <c r="P266" s="172">
        <f t="shared" si="61"/>
        <v>0</v>
      </c>
      <c r="Q266" s="172">
        <v>0</v>
      </c>
      <c r="R266" s="172">
        <f t="shared" si="62"/>
        <v>0</v>
      </c>
      <c r="S266" s="172">
        <v>0</v>
      </c>
      <c r="T266" s="173">
        <f t="shared" si="6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4" t="s">
        <v>159</v>
      </c>
      <c r="AT266" s="174" t="s">
        <v>145</v>
      </c>
      <c r="AU266" s="174" t="s">
        <v>87</v>
      </c>
      <c r="AY266" s="17" t="s">
        <v>141</v>
      </c>
      <c r="BE266" s="175">
        <f t="shared" si="64"/>
        <v>0</v>
      </c>
      <c r="BF266" s="175">
        <f t="shared" si="65"/>
        <v>0</v>
      </c>
      <c r="BG266" s="175">
        <f t="shared" si="66"/>
        <v>0</v>
      </c>
      <c r="BH266" s="175">
        <f t="shared" si="67"/>
        <v>0</v>
      </c>
      <c r="BI266" s="175">
        <f t="shared" si="68"/>
        <v>0</v>
      </c>
      <c r="BJ266" s="17" t="s">
        <v>87</v>
      </c>
      <c r="BK266" s="175">
        <f t="shared" si="69"/>
        <v>0</v>
      </c>
      <c r="BL266" s="17" t="s">
        <v>159</v>
      </c>
      <c r="BM266" s="174" t="s">
        <v>613</v>
      </c>
    </row>
    <row r="267" spans="1:65" s="12" customFormat="1" ht="22.8" customHeight="1">
      <c r="B267" s="148"/>
      <c r="D267" s="149" t="s">
        <v>76</v>
      </c>
      <c r="E267" s="159" t="s">
        <v>614</v>
      </c>
      <c r="F267" s="159" t="s">
        <v>615</v>
      </c>
      <c r="I267" s="151"/>
      <c r="J267" s="160">
        <f>BK267</f>
        <v>0</v>
      </c>
      <c r="L267" s="148"/>
      <c r="M267" s="153"/>
      <c r="N267" s="154"/>
      <c r="O267" s="154"/>
      <c r="P267" s="155">
        <f>SUM(P268:P269)</f>
        <v>0</v>
      </c>
      <c r="Q267" s="154"/>
      <c r="R267" s="155">
        <f>SUM(R268:R269)</f>
        <v>0</v>
      </c>
      <c r="S267" s="154"/>
      <c r="T267" s="156">
        <f>SUM(T268:T269)</f>
        <v>0</v>
      </c>
      <c r="AR267" s="149" t="s">
        <v>87</v>
      </c>
      <c r="AT267" s="157" t="s">
        <v>76</v>
      </c>
      <c r="AU267" s="157" t="s">
        <v>85</v>
      </c>
      <c r="AY267" s="149" t="s">
        <v>141</v>
      </c>
      <c r="BK267" s="158">
        <f>SUM(BK268:BK269)</f>
        <v>0</v>
      </c>
    </row>
    <row r="268" spans="1:65" s="2" customFormat="1" ht="16.5" customHeight="1">
      <c r="A268" s="32"/>
      <c r="B268" s="161"/>
      <c r="C268" s="162" t="s">
        <v>616</v>
      </c>
      <c r="D268" s="162" t="s">
        <v>145</v>
      </c>
      <c r="E268" s="163" t="s">
        <v>617</v>
      </c>
      <c r="F268" s="164" t="s">
        <v>618</v>
      </c>
      <c r="G268" s="165" t="s">
        <v>216</v>
      </c>
      <c r="H268" s="166">
        <v>1</v>
      </c>
      <c r="I268" s="167"/>
      <c r="J268" s="168">
        <f>ROUND(I268*H268,2)</f>
        <v>0</v>
      </c>
      <c r="K268" s="169"/>
      <c r="L268" s="33"/>
      <c r="M268" s="170" t="s">
        <v>1</v>
      </c>
      <c r="N268" s="171" t="s">
        <v>43</v>
      </c>
      <c r="O268" s="58"/>
      <c r="P268" s="172">
        <f>O268*H268</f>
        <v>0</v>
      </c>
      <c r="Q268" s="172">
        <v>0</v>
      </c>
      <c r="R268" s="172">
        <f>Q268*H268</f>
        <v>0</v>
      </c>
      <c r="S268" s="172">
        <v>0</v>
      </c>
      <c r="T268" s="173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4" t="s">
        <v>159</v>
      </c>
      <c r="AT268" s="174" t="s">
        <v>145</v>
      </c>
      <c r="AU268" s="174" t="s">
        <v>87</v>
      </c>
      <c r="AY268" s="17" t="s">
        <v>141</v>
      </c>
      <c r="BE268" s="175">
        <f>IF(N268="základní",J268,0)</f>
        <v>0</v>
      </c>
      <c r="BF268" s="175">
        <f>IF(N268="snížená",J268,0)</f>
        <v>0</v>
      </c>
      <c r="BG268" s="175">
        <f>IF(N268="zákl. přenesená",J268,0)</f>
        <v>0</v>
      </c>
      <c r="BH268" s="175">
        <f>IF(N268="sníž. přenesená",J268,0)</f>
        <v>0</v>
      </c>
      <c r="BI268" s="175">
        <f>IF(N268="nulová",J268,0)</f>
        <v>0</v>
      </c>
      <c r="BJ268" s="17" t="s">
        <v>87</v>
      </c>
      <c r="BK268" s="175">
        <f>ROUND(I268*H268,2)</f>
        <v>0</v>
      </c>
      <c r="BL268" s="17" t="s">
        <v>159</v>
      </c>
      <c r="BM268" s="174" t="s">
        <v>619</v>
      </c>
    </row>
    <row r="269" spans="1:65" s="13" customFormat="1" ht="10.199999999999999">
      <c r="B269" s="176"/>
      <c r="D269" s="177" t="s">
        <v>260</v>
      </c>
      <c r="E269" s="178" t="s">
        <v>1</v>
      </c>
      <c r="F269" s="179" t="s">
        <v>620</v>
      </c>
      <c r="H269" s="180">
        <v>1</v>
      </c>
      <c r="I269" s="181"/>
      <c r="L269" s="176"/>
      <c r="M269" s="182"/>
      <c r="N269" s="183"/>
      <c r="O269" s="183"/>
      <c r="P269" s="183"/>
      <c r="Q269" s="183"/>
      <c r="R269" s="183"/>
      <c r="S269" s="183"/>
      <c r="T269" s="184"/>
      <c r="AT269" s="178" t="s">
        <v>260</v>
      </c>
      <c r="AU269" s="178" t="s">
        <v>87</v>
      </c>
      <c r="AV269" s="13" t="s">
        <v>87</v>
      </c>
      <c r="AW269" s="13" t="s">
        <v>34</v>
      </c>
      <c r="AX269" s="13" t="s">
        <v>85</v>
      </c>
      <c r="AY269" s="178" t="s">
        <v>141</v>
      </c>
    </row>
    <row r="270" spans="1:65" s="12" customFormat="1" ht="22.8" customHeight="1">
      <c r="B270" s="148"/>
      <c r="D270" s="149" t="s">
        <v>76</v>
      </c>
      <c r="E270" s="159" t="s">
        <v>621</v>
      </c>
      <c r="F270" s="159" t="s">
        <v>622</v>
      </c>
      <c r="I270" s="151"/>
      <c r="J270" s="160">
        <f>BK270</f>
        <v>0</v>
      </c>
      <c r="L270" s="148"/>
      <c r="M270" s="153"/>
      <c r="N270" s="154"/>
      <c r="O270" s="154"/>
      <c r="P270" s="155">
        <f>SUM(P271:P278)</f>
        <v>0</v>
      </c>
      <c r="Q270" s="154"/>
      <c r="R270" s="155">
        <f>SUM(R271:R278)</f>
        <v>3.7999999999999999E-2</v>
      </c>
      <c r="S270" s="154"/>
      <c r="T270" s="156">
        <f>SUM(T271:T278)</f>
        <v>0.22034999999999999</v>
      </c>
      <c r="AR270" s="149" t="s">
        <v>87</v>
      </c>
      <c r="AT270" s="157" t="s">
        <v>76</v>
      </c>
      <c r="AU270" s="157" t="s">
        <v>85</v>
      </c>
      <c r="AY270" s="149" t="s">
        <v>141</v>
      </c>
      <c r="BK270" s="158">
        <f>SUM(BK271:BK278)</f>
        <v>0</v>
      </c>
    </row>
    <row r="271" spans="1:65" s="2" customFormat="1" ht="16.5" customHeight="1">
      <c r="A271" s="32"/>
      <c r="B271" s="161"/>
      <c r="C271" s="162" t="s">
        <v>623</v>
      </c>
      <c r="D271" s="162" t="s">
        <v>145</v>
      </c>
      <c r="E271" s="163" t="s">
        <v>624</v>
      </c>
      <c r="F271" s="164" t="s">
        <v>625</v>
      </c>
      <c r="G271" s="165" t="s">
        <v>148</v>
      </c>
      <c r="H271" s="166">
        <v>13</v>
      </c>
      <c r="I271" s="167"/>
      <c r="J271" s="168">
        <f>ROUND(I271*H271,2)</f>
        <v>0</v>
      </c>
      <c r="K271" s="169"/>
      <c r="L271" s="33"/>
      <c r="M271" s="170" t="s">
        <v>1</v>
      </c>
      <c r="N271" s="171" t="s">
        <v>43</v>
      </c>
      <c r="O271" s="58"/>
      <c r="P271" s="172">
        <f>O271*H271</f>
        <v>0</v>
      </c>
      <c r="Q271" s="172">
        <v>0</v>
      </c>
      <c r="R271" s="172">
        <f>Q271*H271</f>
        <v>0</v>
      </c>
      <c r="S271" s="172">
        <v>1.695E-2</v>
      </c>
      <c r="T271" s="173">
        <f>S271*H271</f>
        <v>0.22034999999999999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4" t="s">
        <v>159</v>
      </c>
      <c r="AT271" s="174" t="s">
        <v>145</v>
      </c>
      <c r="AU271" s="174" t="s">
        <v>87</v>
      </c>
      <c r="AY271" s="17" t="s">
        <v>141</v>
      </c>
      <c r="BE271" s="175">
        <f>IF(N271="základní",J271,0)</f>
        <v>0</v>
      </c>
      <c r="BF271" s="175">
        <f>IF(N271="snížená",J271,0)</f>
        <v>0</v>
      </c>
      <c r="BG271" s="175">
        <f>IF(N271="zákl. přenesená",J271,0)</f>
        <v>0</v>
      </c>
      <c r="BH271" s="175">
        <f>IF(N271="sníž. přenesená",J271,0)</f>
        <v>0</v>
      </c>
      <c r="BI271" s="175">
        <f>IF(N271="nulová",J271,0)</f>
        <v>0</v>
      </c>
      <c r="BJ271" s="17" t="s">
        <v>87</v>
      </c>
      <c r="BK271" s="175">
        <f>ROUND(I271*H271,2)</f>
        <v>0</v>
      </c>
      <c r="BL271" s="17" t="s">
        <v>159</v>
      </c>
      <c r="BM271" s="174" t="s">
        <v>626</v>
      </c>
    </row>
    <row r="272" spans="1:65" s="13" customFormat="1" ht="10.199999999999999">
      <c r="B272" s="176"/>
      <c r="D272" s="177" t="s">
        <v>260</v>
      </c>
      <c r="E272" s="178" t="s">
        <v>1</v>
      </c>
      <c r="F272" s="179" t="s">
        <v>414</v>
      </c>
      <c r="H272" s="180">
        <v>13</v>
      </c>
      <c r="I272" s="181"/>
      <c r="L272" s="176"/>
      <c r="M272" s="182"/>
      <c r="N272" s="183"/>
      <c r="O272" s="183"/>
      <c r="P272" s="183"/>
      <c r="Q272" s="183"/>
      <c r="R272" s="183"/>
      <c r="S272" s="183"/>
      <c r="T272" s="184"/>
      <c r="AT272" s="178" t="s">
        <v>260</v>
      </c>
      <c r="AU272" s="178" t="s">
        <v>87</v>
      </c>
      <c r="AV272" s="13" t="s">
        <v>87</v>
      </c>
      <c r="AW272" s="13" t="s">
        <v>34</v>
      </c>
      <c r="AX272" s="13" t="s">
        <v>85</v>
      </c>
      <c r="AY272" s="178" t="s">
        <v>141</v>
      </c>
    </row>
    <row r="273" spans="1:65" s="2" customFormat="1" ht="16.5" customHeight="1">
      <c r="A273" s="32"/>
      <c r="B273" s="161"/>
      <c r="C273" s="162" t="s">
        <v>627</v>
      </c>
      <c r="D273" s="162" t="s">
        <v>145</v>
      </c>
      <c r="E273" s="163" t="s">
        <v>628</v>
      </c>
      <c r="F273" s="164" t="s">
        <v>629</v>
      </c>
      <c r="G273" s="165" t="s">
        <v>148</v>
      </c>
      <c r="H273" s="166">
        <v>13</v>
      </c>
      <c r="I273" s="167"/>
      <c r="J273" s="168">
        <f>ROUND(I273*H273,2)</f>
        <v>0</v>
      </c>
      <c r="K273" s="169"/>
      <c r="L273" s="33"/>
      <c r="M273" s="170" t="s">
        <v>1</v>
      </c>
      <c r="N273" s="171" t="s">
        <v>43</v>
      </c>
      <c r="O273" s="58"/>
      <c r="P273" s="172">
        <f>O273*H273</f>
        <v>0</v>
      </c>
      <c r="Q273" s="172">
        <v>0</v>
      </c>
      <c r="R273" s="172">
        <f>Q273*H273</f>
        <v>0</v>
      </c>
      <c r="S273" s="172">
        <v>0</v>
      </c>
      <c r="T273" s="173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4" t="s">
        <v>159</v>
      </c>
      <c r="AT273" s="174" t="s">
        <v>145</v>
      </c>
      <c r="AU273" s="174" t="s">
        <v>87</v>
      </c>
      <c r="AY273" s="17" t="s">
        <v>141</v>
      </c>
      <c r="BE273" s="175">
        <f>IF(N273="základní",J273,0)</f>
        <v>0</v>
      </c>
      <c r="BF273" s="175">
        <f>IF(N273="snížená",J273,0)</f>
        <v>0</v>
      </c>
      <c r="BG273" s="175">
        <f>IF(N273="zákl. přenesená",J273,0)</f>
        <v>0</v>
      </c>
      <c r="BH273" s="175">
        <f>IF(N273="sníž. přenesená",J273,0)</f>
        <v>0</v>
      </c>
      <c r="BI273" s="175">
        <f>IF(N273="nulová",J273,0)</f>
        <v>0</v>
      </c>
      <c r="BJ273" s="17" t="s">
        <v>87</v>
      </c>
      <c r="BK273" s="175">
        <f>ROUND(I273*H273,2)</f>
        <v>0</v>
      </c>
      <c r="BL273" s="17" t="s">
        <v>159</v>
      </c>
      <c r="BM273" s="174" t="s">
        <v>630</v>
      </c>
    </row>
    <row r="274" spans="1:65" s="2" customFormat="1" ht="24" customHeight="1">
      <c r="A274" s="32"/>
      <c r="B274" s="161"/>
      <c r="C274" s="192" t="s">
        <v>631</v>
      </c>
      <c r="D274" s="192" t="s">
        <v>549</v>
      </c>
      <c r="E274" s="193" t="s">
        <v>632</v>
      </c>
      <c r="F274" s="194" t="s">
        <v>633</v>
      </c>
      <c r="G274" s="195" t="s">
        <v>148</v>
      </c>
      <c r="H274" s="196">
        <v>13</v>
      </c>
      <c r="I274" s="197"/>
      <c r="J274" s="198">
        <f>ROUND(I274*H274,2)</f>
        <v>0</v>
      </c>
      <c r="K274" s="199"/>
      <c r="L274" s="200"/>
      <c r="M274" s="201" t="s">
        <v>1</v>
      </c>
      <c r="N274" s="202" t="s">
        <v>43</v>
      </c>
      <c r="O274" s="58"/>
      <c r="P274" s="172">
        <f>O274*H274</f>
        <v>0</v>
      </c>
      <c r="Q274" s="172">
        <v>0</v>
      </c>
      <c r="R274" s="172">
        <f>Q274*H274</f>
        <v>0</v>
      </c>
      <c r="S274" s="172">
        <v>0</v>
      </c>
      <c r="T274" s="173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4" t="s">
        <v>552</v>
      </c>
      <c r="AT274" s="174" t="s">
        <v>549</v>
      </c>
      <c r="AU274" s="174" t="s">
        <v>87</v>
      </c>
      <c r="AY274" s="17" t="s">
        <v>141</v>
      </c>
      <c r="BE274" s="175">
        <f>IF(N274="základní",J274,0)</f>
        <v>0</v>
      </c>
      <c r="BF274" s="175">
        <f>IF(N274="snížená",J274,0)</f>
        <v>0</v>
      </c>
      <c r="BG274" s="175">
        <f>IF(N274="zákl. přenesená",J274,0)</f>
        <v>0</v>
      </c>
      <c r="BH274" s="175">
        <f>IF(N274="sníž. přenesená",J274,0)</f>
        <v>0</v>
      </c>
      <c r="BI274" s="175">
        <f>IF(N274="nulová",J274,0)</f>
        <v>0</v>
      </c>
      <c r="BJ274" s="17" t="s">
        <v>87</v>
      </c>
      <c r="BK274" s="175">
        <f>ROUND(I274*H274,2)</f>
        <v>0</v>
      </c>
      <c r="BL274" s="17" t="s">
        <v>159</v>
      </c>
      <c r="BM274" s="174" t="s">
        <v>634</v>
      </c>
    </row>
    <row r="275" spans="1:65" s="2" customFormat="1" ht="24" customHeight="1">
      <c r="A275" s="32"/>
      <c r="B275" s="161"/>
      <c r="C275" s="192" t="s">
        <v>635</v>
      </c>
      <c r="D275" s="192" t="s">
        <v>549</v>
      </c>
      <c r="E275" s="193" t="s">
        <v>636</v>
      </c>
      <c r="F275" s="194" t="s">
        <v>637</v>
      </c>
      <c r="G275" s="195" t="s">
        <v>148</v>
      </c>
      <c r="H275" s="196">
        <v>13</v>
      </c>
      <c r="I275" s="197"/>
      <c r="J275" s="198">
        <f>ROUND(I275*H275,2)</f>
        <v>0</v>
      </c>
      <c r="K275" s="199"/>
      <c r="L275" s="200"/>
      <c r="M275" s="201" t="s">
        <v>1</v>
      </c>
      <c r="N275" s="202" t="s">
        <v>43</v>
      </c>
      <c r="O275" s="58"/>
      <c r="P275" s="172">
        <f>O275*H275</f>
        <v>0</v>
      </c>
      <c r="Q275" s="172">
        <v>0</v>
      </c>
      <c r="R275" s="172">
        <f>Q275*H275</f>
        <v>0</v>
      </c>
      <c r="S275" s="172">
        <v>0</v>
      </c>
      <c r="T275" s="173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4" t="s">
        <v>552</v>
      </c>
      <c r="AT275" s="174" t="s">
        <v>549</v>
      </c>
      <c r="AU275" s="174" t="s">
        <v>87</v>
      </c>
      <c r="AY275" s="17" t="s">
        <v>141</v>
      </c>
      <c r="BE275" s="175">
        <f>IF(N275="základní",J275,0)</f>
        <v>0</v>
      </c>
      <c r="BF275" s="175">
        <f>IF(N275="snížená",J275,0)</f>
        <v>0</v>
      </c>
      <c r="BG275" s="175">
        <f>IF(N275="zákl. přenesená",J275,0)</f>
        <v>0</v>
      </c>
      <c r="BH275" s="175">
        <f>IF(N275="sníž. přenesená",J275,0)</f>
        <v>0</v>
      </c>
      <c r="BI275" s="175">
        <f>IF(N275="nulová",J275,0)</f>
        <v>0</v>
      </c>
      <c r="BJ275" s="17" t="s">
        <v>87</v>
      </c>
      <c r="BK275" s="175">
        <f>ROUND(I275*H275,2)</f>
        <v>0</v>
      </c>
      <c r="BL275" s="17" t="s">
        <v>159</v>
      </c>
      <c r="BM275" s="174" t="s">
        <v>638</v>
      </c>
    </row>
    <row r="276" spans="1:65" s="2" customFormat="1" ht="24" customHeight="1">
      <c r="A276" s="32"/>
      <c r="B276" s="161"/>
      <c r="C276" s="162" t="s">
        <v>639</v>
      </c>
      <c r="D276" s="162" t="s">
        <v>145</v>
      </c>
      <c r="E276" s="163" t="s">
        <v>640</v>
      </c>
      <c r="F276" s="164" t="s">
        <v>641</v>
      </c>
      <c r="G276" s="165" t="s">
        <v>148</v>
      </c>
      <c r="H276" s="166">
        <v>1</v>
      </c>
      <c r="I276" s="167"/>
      <c r="J276" s="168">
        <f>ROUND(I276*H276,2)</f>
        <v>0</v>
      </c>
      <c r="K276" s="169"/>
      <c r="L276" s="33"/>
      <c r="M276" s="170" t="s">
        <v>1</v>
      </c>
      <c r="N276" s="171" t="s">
        <v>43</v>
      </c>
      <c r="O276" s="58"/>
      <c r="P276" s="172">
        <f>O276*H276</f>
        <v>0</v>
      </c>
      <c r="Q276" s="172">
        <v>0</v>
      </c>
      <c r="R276" s="172">
        <f>Q276*H276</f>
        <v>0</v>
      </c>
      <c r="S276" s="172">
        <v>0</v>
      </c>
      <c r="T276" s="173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4" t="s">
        <v>159</v>
      </c>
      <c r="AT276" s="174" t="s">
        <v>145</v>
      </c>
      <c r="AU276" s="174" t="s">
        <v>87</v>
      </c>
      <c r="AY276" s="17" t="s">
        <v>141</v>
      </c>
      <c r="BE276" s="175">
        <f>IF(N276="základní",J276,0)</f>
        <v>0</v>
      </c>
      <c r="BF276" s="175">
        <f>IF(N276="snížená",J276,0)</f>
        <v>0</v>
      </c>
      <c r="BG276" s="175">
        <f>IF(N276="zákl. přenesená",J276,0)</f>
        <v>0</v>
      </c>
      <c r="BH276" s="175">
        <f>IF(N276="sníž. přenesená",J276,0)</f>
        <v>0</v>
      </c>
      <c r="BI276" s="175">
        <f>IF(N276="nulová",J276,0)</f>
        <v>0</v>
      </c>
      <c r="BJ276" s="17" t="s">
        <v>87</v>
      </c>
      <c r="BK276" s="175">
        <f>ROUND(I276*H276,2)</f>
        <v>0</v>
      </c>
      <c r="BL276" s="17" t="s">
        <v>159</v>
      </c>
      <c r="BM276" s="174" t="s">
        <v>642</v>
      </c>
    </row>
    <row r="277" spans="1:65" s="2" customFormat="1" ht="16.5" customHeight="1">
      <c r="A277" s="32"/>
      <c r="B277" s="161"/>
      <c r="C277" s="192" t="s">
        <v>643</v>
      </c>
      <c r="D277" s="192" t="s">
        <v>549</v>
      </c>
      <c r="E277" s="193" t="s">
        <v>644</v>
      </c>
      <c r="F277" s="194" t="s">
        <v>645</v>
      </c>
      <c r="G277" s="195" t="s">
        <v>148</v>
      </c>
      <c r="H277" s="196">
        <v>1</v>
      </c>
      <c r="I277" s="197"/>
      <c r="J277" s="198">
        <f>ROUND(I277*H277,2)</f>
        <v>0</v>
      </c>
      <c r="K277" s="199"/>
      <c r="L277" s="200"/>
      <c r="M277" s="201" t="s">
        <v>1</v>
      </c>
      <c r="N277" s="202" t="s">
        <v>43</v>
      </c>
      <c r="O277" s="58"/>
      <c r="P277" s="172">
        <f>O277*H277</f>
        <v>0</v>
      </c>
      <c r="Q277" s="172">
        <v>3.7999999999999999E-2</v>
      </c>
      <c r="R277" s="172">
        <f>Q277*H277</f>
        <v>3.7999999999999999E-2</v>
      </c>
      <c r="S277" s="172">
        <v>0</v>
      </c>
      <c r="T277" s="173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4" t="s">
        <v>552</v>
      </c>
      <c r="AT277" s="174" t="s">
        <v>549</v>
      </c>
      <c r="AU277" s="174" t="s">
        <v>87</v>
      </c>
      <c r="AY277" s="17" t="s">
        <v>141</v>
      </c>
      <c r="BE277" s="175">
        <f>IF(N277="základní",J277,0)</f>
        <v>0</v>
      </c>
      <c r="BF277" s="175">
        <f>IF(N277="snížená",J277,0)</f>
        <v>0</v>
      </c>
      <c r="BG277" s="175">
        <f>IF(N277="zákl. přenesená",J277,0)</f>
        <v>0</v>
      </c>
      <c r="BH277" s="175">
        <f>IF(N277="sníž. přenesená",J277,0)</f>
        <v>0</v>
      </c>
      <c r="BI277" s="175">
        <f>IF(N277="nulová",J277,0)</f>
        <v>0</v>
      </c>
      <c r="BJ277" s="17" t="s">
        <v>87</v>
      </c>
      <c r="BK277" s="175">
        <f>ROUND(I277*H277,2)</f>
        <v>0</v>
      </c>
      <c r="BL277" s="17" t="s">
        <v>159</v>
      </c>
      <c r="BM277" s="174" t="s">
        <v>646</v>
      </c>
    </row>
    <row r="278" spans="1:65" s="13" customFormat="1" ht="10.199999999999999">
      <c r="B278" s="176"/>
      <c r="D278" s="177" t="s">
        <v>260</v>
      </c>
      <c r="E278" s="178" t="s">
        <v>1</v>
      </c>
      <c r="F278" s="179" t="s">
        <v>647</v>
      </c>
      <c r="H278" s="180">
        <v>1</v>
      </c>
      <c r="I278" s="181"/>
      <c r="L278" s="176"/>
      <c r="M278" s="182"/>
      <c r="N278" s="183"/>
      <c r="O278" s="183"/>
      <c r="P278" s="183"/>
      <c r="Q278" s="183"/>
      <c r="R278" s="183"/>
      <c r="S278" s="183"/>
      <c r="T278" s="184"/>
      <c r="AT278" s="178" t="s">
        <v>260</v>
      </c>
      <c r="AU278" s="178" t="s">
        <v>87</v>
      </c>
      <c r="AV278" s="13" t="s">
        <v>87</v>
      </c>
      <c r="AW278" s="13" t="s">
        <v>34</v>
      </c>
      <c r="AX278" s="13" t="s">
        <v>85</v>
      </c>
      <c r="AY278" s="178" t="s">
        <v>141</v>
      </c>
    </row>
    <row r="279" spans="1:65" s="12" customFormat="1" ht="22.8" customHeight="1">
      <c r="B279" s="148"/>
      <c r="D279" s="149" t="s">
        <v>76</v>
      </c>
      <c r="E279" s="159" t="s">
        <v>648</v>
      </c>
      <c r="F279" s="159" t="s">
        <v>649</v>
      </c>
      <c r="I279" s="151"/>
      <c r="J279" s="160">
        <f>BK279</f>
        <v>0</v>
      </c>
      <c r="L279" s="148"/>
      <c r="M279" s="153"/>
      <c r="N279" s="154"/>
      <c r="O279" s="154"/>
      <c r="P279" s="155">
        <f>SUM(P280:P281)</f>
        <v>0</v>
      </c>
      <c r="Q279" s="154"/>
      <c r="R279" s="155">
        <f>SUM(R280:R281)</f>
        <v>0</v>
      </c>
      <c r="S279" s="154"/>
      <c r="T279" s="156">
        <f>SUM(T280:T281)</f>
        <v>3.2399999999999998</v>
      </c>
      <c r="AR279" s="149" t="s">
        <v>87</v>
      </c>
      <c r="AT279" s="157" t="s">
        <v>76</v>
      </c>
      <c r="AU279" s="157" t="s">
        <v>85</v>
      </c>
      <c r="AY279" s="149" t="s">
        <v>141</v>
      </c>
      <c r="BK279" s="158">
        <f>SUM(BK280:BK281)</f>
        <v>0</v>
      </c>
    </row>
    <row r="280" spans="1:65" s="2" customFormat="1" ht="24" customHeight="1">
      <c r="A280" s="32"/>
      <c r="B280" s="161"/>
      <c r="C280" s="162" t="s">
        <v>650</v>
      </c>
      <c r="D280" s="162" t="s">
        <v>145</v>
      </c>
      <c r="E280" s="163" t="s">
        <v>651</v>
      </c>
      <c r="F280" s="164" t="s">
        <v>652</v>
      </c>
      <c r="G280" s="165" t="s">
        <v>148</v>
      </c>
      <c r="H280" s="166">
        <v>18</v>
      </c>
      <c r="I280" s="167"/>
      <c r="J280" s="168">
        <f>ROUND(I280*H280,2)</f>
        <v>0</v>
      </c>
      <c r="K280" s="169"/>
      <c r="L280" s="33"/>
      <c r="M280" s="170" t="s">
        <v>1</v>
      </c>
      <c r="N280" s="171" t="s">
        <v>43</v>
      </c>
      <c r="O280" s="58"/>
      <c r="P280" s="172">
        <f>O280*H280</f>
        <v>0</v>
      </c>
      <c r="Q280" s="172">
        <v>0</v>
      </c>
      <c r="R280" s="172">
        <f>Q280*H280</f>
        <v>0</v>
      </c>
      <c r="S280" s="172">
        <v>0.18</v>
      </c>
      <c r="T280" s="173">
        <f>S280*H280</f>
        <v>3.2399999999999998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4" t="s">
        <v>159</v>
      </c>
      <c r="AT280" s="174" t="s">
        <v>145</v>
      </c>
      <c r="AU280" s="174" t="s">
        <v>87</v>
      </c>
      <c r="AY280" s="17" t="s">
        <v>141</v>
      </c>
      <c r="BE280" s="175">
        <f>IF(N280="základní",J280,0)</f>
        <v>0</v>
      </c>
      <c r="BF280" s="175">
        <f>IF(N280="snížená",J280,0)</f>
        <v>0</v>
      </c>
      <c r="BG280" s="175">
        <f>IF(N280="zákl. přenesená",J280,0)</f>
        <v>0</v>
      </c>
      <c r="BH280" s="175">
        <f>IF(N280="sníž. přenesená",J280,0)</f>
        <v>0</v>
      </c>
      <c r="BI280" s="175">
        <f>IF(N280="nulová",J280,0)</f>
        <v>0</v>
      </c>
      <c r="BJ280" s="17" t="s">
        <v>87</v>
      </c>
      <c r="BK280" s="175">
        <f>ROUND(I280*H280,2)</f>
        <v>0</v>
      </c>
      <c r="BL280" s="17" t="s">
        <v>159</v>
      </c>
      <c r="BM280" s="174" t="s">
        <v>653</v>
      </c>
    </row>
    <row r="281" spans="1:65" s="13" customFormat="1" ht="20.399999999999999">
      <c r="B281" s="176"/>
      <c r="D281" s="177" t="s">
        <v>260</v>
      </c>
      <c r="E281" s="178" t="s">
        <v>1</v>
      </c>
      <c r="F281" s="179" t="s">
        <v>654</v>
      </c>
      <c r="H281" s="180">
        <v>18</v>
      </c>
      <c r="I281" s="181"/>
      <c r="L281" s="176"/>
      <c r="M281" s="182"/>
      <c r="N281" s="183"/>
      <c r="O281" s="183"/>
      <c r="P281" s="183"/>
      <c r="Q281" s="183"/>
      <c r="R281" s="183"/>
      <c r="S281" s="183"/>
      <c r="T281" s="184"/>
      <c r="AT281" s="178" t="s">
        <v>260</v>
      </c>
      <c r="AU281" s="178" t="s">
        <v>87</v>
      </c>
      <c r="AV281" s="13" t="s">
        <v>87</v>
      </c>
      <c r="AW281" s="13" t="s">
        <v>34</v>
      </c>
      <c r="AX281" s="13" t="s">
        <v>85</v>
      </c>
      <c r="AY281" s="178" t="s">
        <v>141</v>
      </c>
    </row>
    <row r="282" spans="1:65" s="12" customFormat="1" ht="25.95" customHeight="1">
      <c r="B282" s="148"/>
      <c r="D282" s="149" t="s">
        <v>76</v>
      </c>
      <c r="E282" s="150" t="s">
        <v>549</v>
      </c>
      <c r="F282" s="150" t="s">
        <v>655</v>
      </c>
      <c r="I282" s="151"/>
      <c r="J282" s="152">
        <f>BK282</f>
        <v>0</v>
      </c>
      <c r="L282" s="148"/>
      <c r="M282" s="153"/>
      <c r="N282" s="154"/>
      <c r="O282" s="154"/>
      <c r="P282" s="155">
        <v>0</v>
      </c>
      <c r="Q282" s="154"/>
      <c r="R282" s="155">
        <v>0</v>
      </c>
      <c r="S282" s="154"/>
      <c r="T282" s="156">
        <v>0</v>
      </c>
      <c r="AR282" s="149" t="s">
        <v>501</v>
      </c>
      <c r="AT282" s="157" t="s">
        <v>76</v>
      </c>
      <c r="AU282" s="157" t="s">
        <v>77</v>
      </c>
      <c r="AY282" s="149" t="s">
        <v>141</v>
      </c>
      <c r="BK282" s="158">
        <v>0</v>
      </c>
    </row>
    <row r="283" spans="1:65" s="12" customFormat="1" ht="25.95" customHeight="1">
      <c r="B283" s="148"/>
      <c r="D283" s="149" t="s">
        <v>76</v>
      </c>
      <c r="E283" s="150" t="s">
        <v>656</v>
      </c>
      <c r="F283" s="150" t="s">
        <v>657</v>
      </c>
      <c r="I283" s="151"/>
      <c r="J283" s="152">
        <f>BK283</f>
        <v>0</v>
      </c>
      <c r="L283" s="148"/>
      <c r="M283" s="153"/>
      <c r="N283" s="154"/>
      <c r="O283" s="154"/>
      <c r="P283" s="155">
        <f>SUM(P284:P286)</f>
        <v>0</v>
      </c>
      <c r="Q283" s="154"/>
      <c r="R283" s="155">
        <f>SUM(R284:R286)</f>
        <v>0</v>
      </c>
      <c r="S283" s="154"/>
      <c r="T283" s="156">
        <f>SUM(T284:T286)</f>
        <v>0</v>
      </c>
      <c r="AR283" s="149" t="s">
        <v>149</v>
      </c>
      <c r="AT283" s="157" t="s">
        <v>76</v>
      </c>
      <c r="AU283" s="157" t="s">
        <v>77</v>
      </c>
      <c r="AY283" s="149" t="s">
        <v>141</v>
      </c>
      <c r="BK283" s="158">
        <f>SUM(BK284:BK286)</f>
        <v>0</v>
      </c>
    </row>
    <row r="284" spans="1:65" s="2" customFormat="1" ht="16.5" customHeight="1">
      <c r="A284" s="32"/>
      <c r="B284" s="161"/>
      <c r="C284" s="162" t="s">
        <v>658</v>
      </c>
      <c r="D284" s="162" t="s">
        <v>145</v>
      </c>
      <c r="E284" s="163" t="s">
        <v>659</v>
      </c>
      <c r="F284" s="164" t="s">
        <v>660</v>
      </c>
      <c r="G284" s="165" t="s">
        <v>661</v>
      </c>
      <c r="H284" s="166">
        <v>35</v>
      </c>
      <c r="I284" s="167"/>
      <c r="J284" s="168">
        <f>ROUND(I284*H284,2)</f>
        <v>0</v>
      </c>
      <c r="K284" s="169"/>
      <c r="L284" s="33"/>
      <c r="M284" s="170" t="s">
        <v>1</v>
      </c>
      <c r="N284" s="171" t="s">
        <v>43</v>
      </c>
      <c r="O284" s="58"/>
      <c r="P284" s="172">
        <f>O284*H284</f>
        <v>0</v>
      </c>
      <c r="Q284" s="172">
        <v>0</v>
      </c>
      <c r="R284" s="172">
        <f>Q284*H284</f>
        <v>0</v>
      </c>
      <c r="S284" s="172">
        <v>0</v>
      </c>
      <c r="T284" s="173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4" t="s">
        <v>662</v>
      </c>
      <c r="AT284" s="174" t="s">
        <v>145</v>
      </c>
      <c r="AU284" s="174" t="s">
        <v>85</v>
      </c>
      <c r="AY284" s="17" t="s">
        <v>141</v>
      </c>
      <c r="BE284" s="175">
        <f>IF(N284="základní",J284,0)</f>
        <v>0</v>
      </c>
      <c r="BF284" s="175">
        <f>IF(N284="snížená",J284,0)</f>
        <v>0</v>
      </c>
      <c r="BG284" s="175">
        <f>IF(N284="zákl. přenesená",J284,0)</f>
        <v>0</v>
      </c>
      <c r="BH284" s="175">
        <f>IF(N284="sníž. přenesená",J284,0)</f>
        <v>0</v>
      </c>
      <c r="BI284" s="175">
        <f>IF(N284="nulová",J284,0)</f>
        <v>0</v>
      </c>
      <c r="BJ284" s="17" t="s">
        <v>87</v>
      </c>
      <c r="BK284" s="175">
        <f>ROUND(I284*H284,2)</f>
        <v>0</v>
      </c>
      <c r="BL284" s="17" t="s">
        <v>662</v>
      </c>
      <c r="BM284" s="174" t="s">
        <v>663</v>
      </c>
    </row>
    <row r="285" spans="1:65" s="13" customFormat="1" ht="10.199999999999999">
      <c r="B285" s="176"/>
      <c r="D285" s="177" t="s">
        <v>260</v>
      </c>
      <c r="E285" s="178" t="s">
        <v>1</v>
      </c>
      <c r="F285" s="179" t="s">
        <v>664</v>
      </c>
      <c r="H285" s="180">
        <v>35</v>
      </c>
      <c r="I285" s="181"/>
      <c r="L285" s="176"/>
      <c r="M285" s="182"/>
      <c r="N285" s="183"/>
      <c r="O285" s="183"/>
      <c r="P285" s="183"/>
      <c r="Q285" s="183"/>
      <c r="R285" s="183"/>
      <c r="S285" s="183"/>
      <c r="T285" s="184"/>
      <c r="AT285" s="178" t="s">
        <v>260</v>
      </c>
      <c r="AU285" s="178" t="s">
        <v>85</v>
      </c>
      <c r="AV285" s="13" t="s">
        <v>87</v>
      </c>
      <c r="AW285" s="13" t="s">
        <v>34</v>
      </c>
      <c r="AX285" s="13" t="s">
        <v>85</v>
      </c>
      <c r="AY285" s="178" t="s">
        <v>141</v>
      </c>
    </row>
    <row r="286" spans="1:65" s="2" customFormat="1" ht="16.5" customHeight="1">
      <c r="A286" s="32"/>
      <c r="B286" s="161"/>
      <c r="C286" s="162" t="s">
        <v>665</v>
      </c>
      <c r="D286" s="162" t="s">
        <v>145</v>
      </c>
      <c r="E286" s="163" t="s">
        <v>666</v>
      </c>
      <c r="F286" s="164" t="s">
        <v>667</v>
      </c>
      <c r="G286" s="165" t="s">
        <v>661</v>
      </c>
      <c r="H286" s="166">
        <v>40</v>
      </c>
      <c r="I286" s="167"/>
      <c r="J286" s="168">
        <f>ROUND(I286*H286,2)</f>
        <v>0</v>
      </c>
      <c r="K286" s="169"/>
      <c r="L286" s="33"/>
      <c r="M286" s="170" t="s">
        <v>1</v>
      </c>
      <c r="N286" s="171" t="s">
        <v>43</v>
      </c>
      <c r="O286" s="58"/>
      <c r="P286" s="172">
        <f>O286*H286</f>
        <v>0</v>
      </c>
      <c r="Q286" s="172">
        <v>0</v>
      </c>
      <c r="R286" s="172">
        <f>Q286*H286</f>
        <v>0</v>
      </c>
      <c r="S286" s="172">
        <v>0</v>
      </c>
      <c r="T286" s="173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4" t="s">
        <v>662</v>
      </c>
      <c r="AT286" s="174" t="s">
        <v>145</v>
      </c>
      <c r="AU286" s="174" t="s">
        <v>85</v>
      </c>
      <c r="AY286" s="17" t="s">
        <v>141</v>
      </c>
      <c r="BE286" s="175">
        <f>IF(N286="základní",J286,0)</f>
        <v>0</v>
      </c>
      <c r="BF286" s="175">
        <f>IF(N286="snížená",J286,0)</f>
        <v>0</v>
      </c>
      <c r="BG286" s="175">
        <f>IF(N286="zákl. přenesená",J286,0)</f>
        <v>0</v>
      </c>
      <c r="BH286" s="175">
        <f>IF(N286="sníž. přenesená",J286,0)</f>
        <v>0</v>
      </c>
      <c r="BI286" s="175">
        <f>IF(N286="nulová",J286,0)</f>
        <v>0</v>
      </c>
      <c r="BJ286" s="17" t="s">
        <v>87</v>
      </c>
      <c r="BK286" s="175">
        <f>ROUND(I286*H286,2)</f>
        <v>0</v>
      </c>
      <c r="BL286" s="17" t="s">
        <v>662</v>
      </c>
      <c r="BM286" s="174" t="s">
        <v>668</v>
      </c>
    </row>
    <row r="287" spans="1:65" s="12" customFormat="1" ht="25.95" customHeight="1">
      <c r="B287" s="148"/>
      <c r="D287" s="149" t="s">
        <v>76</v>
      </c>
      <c r="E287" s="150" t="s">
        <v>669</v>
      </c>
      <c r="F287" s="150" t="s">
        <v>95</v>
      </c>
      <c r="I287" s="151"/>
      <c r="J287" s="152">
        <f>BK287</f>
        <v>0</v>
      </c>
      <c r="L287" s="148"/>
      <c r="M287" s="153"/>
      <c r="N287" s="154"/>
      <c r="O287" s="154"/>
      <c r="P287" s="155">
        <f>P288</f>
        <v>0</v>
      </c>
      <c r="Q287" s="154"/>
      <c r="R287" s="155">
        <f>R288</f>
        <v>8.0000000000000002E-3</v>
      </c>
      <c r="S287" s="154"/>
      <c r="T287" s="156">
        <f>T288</f>
        <v>0</v>
      </c>
      <c r="AR287" s="149" t="s">
        <v>508</v>
      </c>
      <c r="AT287" s="157" t="s">
        <v>76</v>
      </c>
      <c r="AU287" s="157" t="s">
        <v>77</v>
      </c>
      <c r="AY287" s="149" t="s">
        <v>141</v>
      </c>
      <c r="BK287" s="158">
        <f>BK288</f>
        <v>0</v>
      </c>
    </row>
    <row r="288" spans="1:65" s="12" customFormat="1" ht="22.8" customHeight="1">
      <c r="B288" s="148"/>
      <c r="D288" s="149" t="s">
        <v>76</v>
      </c>
      <c r="E288" s="159" t="s">
        <v>670</v>
      </c>
      <c r="F288" s="159" t="s">
        <v>671</v>
      </c>
      <c r="I288" s="151"/>
      <c r="J288" s="160">
        <f>BK288</f>
        <v>0</v>
      </c>
      <c r="L288" s="148"/>
      <c r="M288" s="153"/>
      <c r="N288" s="154"/>
      <c r="O288" s="154"/>
      <c r="P288" s="155">
        <f>SUM(P289:P292)</f>
        <v>0</v>
      </c>
      <c r="Q288" s="154"/>
      <c r="R288" s="155">
        <f>SUM(R289:R292)</f>
        <v>8.0000000000000002E-3</v>
      </c>
      <c r="S288" s="154"/>
      <c r="T288" s="156">
        <f>SUM(T289:T292)</f>
        <v>0</v>
      </c>
      <c r="AR288" s="149" t="s">
        <v>508</v>
      </c>
      <c r="AT288" s="157" t="s">
        <v>76</v>
      </c>
      <c r="AU288" s="157" t="s">
        <v>85</v>
      </c>
      <c r="AY288" s="149" t="s">
        <v>141</v>
      </c>
      <c r="BK288" s="158">
        <f>SUM(BK289:BK292)</f>
        <v>0</v>
      </c>
    </row>
    <row r="289" spans="1:65" s="2" customFormat="1" ht="16.5" customHeight="1">
      <c r="A289" s="32"/>
      <c r="B289" s="161"/>
      <c r="C289" s="162" t="s">
        <v>672</v>
      </c>
      <c r="D289" s="162" t="s">
        <v>145</v>
      </c>
      <c r="E289" s="163" t="s">
        <v>673</v>
      </c>
      <c r="F289" s="164" t="s">
        <v>674</v>
      </c>
      <c r="G289" s="165" t="s">
        <v>177</v>
      </c>
      <c r="H289" s="166">
        <v>48</v>
      </c>
      <c r="I289" s="167"/>
      <c r="J289" s="168">
        <f>ROUND(I289*H289,2)</f>
        <v>0</v>
      </c>
      <c r="K289" s="169"/>
      <c r="L289" s="33"/>
      <c r="M289" s="170" t="s">
        <v>1</v>
      </c>
      <c r="N289" s="171" t="s">
        <v>43</v>
      </c>
      <c r="O289" s="58"/>
      <c r="P289" s="172">
        <f>O289*H289</f>
        <v>0</v>
      </c>
      <c r="Q289" s="172">
        <v>0</v>
      </c>
      <c r="R289" s="172">
        <f>Q289*H289</f>
        <v>0</v>
      </c>
      <c r="S289" s="172">
        <v>0</v>
      </c>
      <c r="T289" s="173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4" t="s">
        <v>675</v>
      </c>
      <c r="AT289" s="174" t="s">
        <v>145</v>
      </c>
      <c r="AU289" s="174" t="s">
        <v>87</v>
      </c>
      <c r="AY289" s="17" t="s">
        <v>141</v>
      </c>
      <c r="BE289" s="175">
        <f>IF(N289="základní",J289,0)</f>
        <v>0</v>
      </c>
      <c r="BF289" s="175">
        <f>IF(N289="snížená",J289,0)</f>
        <v>0</v>
      </c>
      <c r="BG289" s="175">
        <f>IF(N289="zákl. přenesená",J289,0)</f>
        <v>0</v>
      </c>
      <c r="BH289" s="175">
        <f>IF(N289="sníž. přenesená",J289,0)</f>
        <v>0</v>
      </c>
      <c r="BI289" s="175">
        <f>IF(N289="nulová",J289,0)</f>
        <v>0</v>
      </c>
      <c r="BJ289" s="17" t="s">
        <v>87</v>
      </c>
      <c r="BK289" s="175">
        <f>ROUND(I289*H289,2)</f>
        <v>0</v>
      </c>
      <c r="BL289" s="17" t="s">
        <v>675</v>
      </c>
      <c r="BM289" s="174" t="s">
        <v>676</v>
      </c>
    </row>
    <row r="290" spans="1:65" s="2" customFormat="1" ht="16.5" customHeight="1">
      <c r="A290" s="32"/>
      <c r="B290" s="161"/>
      <c r="C290" s="162" t="s">
        <v>677</v>
      </c>
      <c r="D290" s="162" t="s">
        <v>145</v>
      </c>
      <c r="E290" s="163" t="s">
        <v>678</v>
      </c>
      <c r="F290" s="164" t="s">
        <v>679</v>
      </c>
      <c r="G290" s="165" t="s">
        <v>216</v>
      </c>
      <c r="H290" s="166">
        <v>1</v>
      </c>
      <c r="I290" s="167"/>
      <c r="J290" s="168">
        <f>ROUND(I290*H290,2)</f>
        <v>0</v>
      </c>
      <c r="K290" s="169"/>
      <c r="L290" s="33"/>
      <c r="M290" s="170" t="s">
        <v>1</v>
      </c>
      <c r="N290" s="171" t="s">
        <v>43</v>
      </c>
      <c r="O290" s="58"/>
      <c r="P290" s="172">
        <f>O290*H290</f>
        <v>0</v>
      </c>
      <c r="Q290" s="172">
        <v>0</v>
      </c>
      <c r="R290" s="172">
        <f>Q290*H290</f>
        <v>0</v>
      </c>
      <c r="S290" s="172">
        <v>0</v>
      </c>
      <c r="T290" s="173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4" t="s">
        <v>149</v>
      </c>
      <c r="AT290" s="174" t="s">
        <v>145</v>
      </c>
      <c r="AU290" s="174" t="s">
        <v>87</v>
      </c>
      <c r="AY290" s="17" t="s">
        <v>141</v>
      </c>
      <c r="BE290" s="175">
        <f>IF(N290="základní",J290,0)</f>
        <v>0</v>
      </c>
      <c r="BF290" s="175">
        <f>IF(N290="snížená",J290,0)</f>
        <v>0</v>
      </c>
      <c r="BG290" s="175">
        <f>IF(N290="zákl. přenesená",J290,0)</f>
        <v>0</v>
      </c>
      <c r="BH290" s="175">
        <f>IF(N290="sníž. přenesená",J290,0)</f>
        <v>0</v>
      </c>
      <c r="BI290" s="175">
        <f>IF(N290="nulová",J290,0)</f>
        <v>0</v>
      </c>
      <c r="BJ290" s="17" t="s">
        <v>87</v>
      </c>
      <c r="BK290" s="175">
        <f>ROUND(I290*H290,2)</f>
        <v>0</v>
      </c>
      <c r="BL290" s="17" t="s">
        <v>149</v>
      </c>
      <c r="BM290" s="174" t="s">
        <v>680</v>
      </c>
    </row>
    <row r="291" spans="1:65" s="2" customFormat="1" ht="16.5" customHeight="1">
      <c r="A291" s="32"/>
      <c r="B291" s="161"/>
      <c r="C291" s="192" t="s">
        <v>681</v>
      </c>
      <c r="D291" s="192" t="s">
        <v>549</v>
      </c>
      <c r="E291" s="193" t="s">
        <v>682</v>
      </c>
      <c r="F291" s="194" t="s">
        <v>683</v>
      </c>
      <c r="G291" s="195" t="s">
        <v>148</v>
      </c>
      <c r="H291" s="196">
        <v>1</v>
      </c>
      <c r="I291" s="197"/>
      <c r="J291" s="198">
        <f>ROUND(I291*H291,2)</f>
        <v>0</v>
      </c>
      <c r="K291" s="199"/>
      <c r="L291" s="200"/>
      <c r="M291" s="201" t="s">
        <v>1</v>
      </c>
      <c r="N291" s="202" t="s">
        <v>43</v>
      </c>
      <c r="O291" s="58"/>
      <c r="P291" s="172">
        <f>O291*H291</f>
        <v>0</v>
      </c>
      <c r="Q291" s="172">
        <v>8.0000000000000002E-3</v>
      </c>
      <c r="R291" s="172">
        <f>Q291*H291</f>
        <v>8.0000000000000002E-3</v>
      </c>
      <c r="S291" s="172">
        <v>0</v>
      </c>
      <c r="T291" s="173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4" t="s">
        <v>552</v>
      </c>
      <c r="AT291" s="174" t="s">
        <v>549</v>
      </c>
      <c r="AU291" s="174" t="s">
        <v>87</v>
      </c>
      <c r="AY291" s="17" t="s">
        <v>141</v>
      </c>
      <c r="BE291" s="175">
        <f>IF(N291="základní",J291,0)</f>
        <v>0</v>
      </c>
      <c r="BF291" s="175">
        <f>IF(N291="snížená",J291,0)</f>
        <v>0</v>
      </c>
      <c r="BG291" s="175">
        <f>IF(N291="zákl. přenesená",J291,0)</f>
        <v>0</v>
      </c>
      <c r="BH291" s="175">
        <f>IF(N291="sníž. přenesená",J291,0)</f>
        <v>0</v>
      </c>
      <c r="BI291" s="175">
        <f>IF(N291="nulová",J291,0)</f>
        <v>0</v>
      </c>
      <c r="BJ291" s="17" t="s">
        <v>87</v>
      </c>
      <c r="BK291" s="175">
        <f>ROUND(I291*H291,2)</f>
        <v>0</v>
      </c>
      <c r="BL291" s="17" t="s">
        <v>159</v>
      </c>
      <c r="BM291" s="174" t="s">
        <v>684</v>
      </c>
    </row>
    <row r="292" spans="1:65" s="2" customFormat="1" ht="16.5" customHeight="1">
      <c r="A292" s="32"/>
      <c r="B292" s="161"/>
      <c r="C292" s="162" t="s">
        <v>685</v>
      </c>
      <c r="D292" s="162" t="s">
        <v>145</v>
      </c>
      <c r="E292" s="163" t="s">
        <v>686</v>
      </c>
      <c r="F292" s="164" t="s">
        <v>687</v>
      </c>
      <c r="G292" s="165" t="s">
        <v>216</v>
      </c>
      <c r="H292" s="166">
        <v>1</v>
      </c>
      <c r="I292" s="167"/>
      <c r="J292" s="168">
        <f>ROUND(I292*H292,2)</f>
        <v>0</v>
      </c>
      <c r="K292" s="169"/>
      <c r="L292" s="33"/>
      <c r="M292" s="203" t="s">
        <v>1</v>
      </c>
      <c r="N292" s="204" t="s">
        <v>43</v>
      </c>
      <c r="O292" s="205"/>
      <c r="P292" s="206">
        <f>O292*H292</f>
        <v>0</v>
      </c>
      <c r="Q292" s="206">
        <v>0</v>
      </c>
      <c r="R292" s="206">
        <f>Q292*H292</f>
        <v>0</v>
      </c>
      <c r="S292" s="206">
        <v>0</v>
      </c>
      <c r="T292" s="207">
        <f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4" t="s">
        <v>149</v>
      </c>
      <c r="AT292" s="174" t="s">
        <v>145</v>
      </c>
      <c r="AU292" s="174" t="s">
        <v>87</v>
      </c>
      <c r="AY292" s="17" t="s">
        <v>141</v>
      </c>
      <c r="BE292" s="175">
        <f>IF(N292="základní",J292,0)</f>
        <v>0</v>
      </c>
      <c r="BF292" s="175">
        <f>IF(N292="snížená",J292,0)</f>
        <v>0</v>
      </c>
      <c r="BG292" s="175">
        <f>IF(N292="zákl. přenesená",J292,0)</f>
        <v>0</v>
      </c>
      <c r="BH292" s="175">
        <f>IF(N292="sníž. přenesená",J292,0)</f>
        <v>0</v>
      </c>
      <c r="BI292" s="175">
        <f>IF(N292="nulová",J292,0)</f>
        <v>0</v>
      </c>
      <c r="BJ292" s="17" t="s">
        <v>87</v>
      </c>
      <c r="BK292" s="175">
        <f>ROUND(I292*H292,2)</f>
        <v>0</v>
      </c>
      <c r="BL292" s="17" t="s">
        <v>149</v>
      </c>
      <c r="BM292" s="174" t="s">
        <v>688</v>
      </c>
    </row>
    <row r="293" spans="1:65" s="2" customFormat="1" ht="6.9" customHeight="1">
      <c r="A293" s="32"/>
      <c r="B293" s="47"/>
      <c r="C293" s="48"/>
      <c r="D293" s="48"/>
      <c r="E293" s="48"/>
      <c r="F293" s="48"/>
      <c r="G293" s="48"/>
      <c r="H293" s="48"/>
      <c r="I293" s="120"/>
      <c r="J293" s="48"/>
      <c r="K293" s="48"/>
      <c r="L293" s="33"/>
      <c r="M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</row>
  </sheetData>
  <autoFilter ref="C135:K292" xr:uid="{00000000-0009-0000-0000-000001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0"/>
  <sheetViews>
    <sheetView showGridLines="0" workbookViewId="0">
      <selection activeCell="E15" sqref="E15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90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87</v>
      </c>
    </row>
    <row r="4" spans="1:46" s="1" customFormat="1" ht="24.9" customHeight="1">
      <c r="B4" s="20"/>
      <c r="D4" s="21" t="s">
        <v>97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8" t="str">
        <f>'Rekapitulace stavby'!K6</f>
        <v>Změna topného média - č. akce SM/20/303</v>
      </c>
      <c r="F7" s="259"/>
      <c r="G7" s="259"/>
      <c r="H7" s="259"/>
      <c r="I7" s="93"/>
      <c r="L7" s="20"/>
    </row>
    <row r="8" spans="1:46" s="2" customFormat="1" ht="12" customHeight="1">
      <c r="A8" s="32"/>
      <c r="B8" s="33"/>
      <c r="C8" s="32"/>
      <c r="D8" s="27" t="s">
        <v>98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689</v>
      </c>
      <c r="F9" s="260"/>
      <c r="G9" s="260"/>
      <c r="H9" s="26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19. 2. 2020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1" t="str">
        <f>'Rekapitulace stavby'!E14</f>
        <v>Vyplň údaj</v>
      </c>
      <c r="F18" s="241"/>
      <c r="G18" s="241"/>
      <c r="H18" s="241"/>
      <c r="I18" s="9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7" t="s">
        <v>25</v>
      </c>
      <c r="J20" s="25" t="s">
        <v>32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100</v>
      </c>
      <c r="F21" s="32"/>
      <c r="G21" s="32"/>
      <c r="H21" s="32"/>
      <c r="I21" s="9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97" t="s">
        <v>25</v>
      </c>
      <c r="J23" s="25" t="s">
        <v>32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100</v>
      </c>
      <c r="F24" s="32"/>
      <c r="G24" s="32"/>
      <c r="H24" s="32"/>
      <c r="I24" s="9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5" t="s">
        <v>1</v>
      </c>
      <c r="F27" s="245"/>
      <c r="G27" s="245"/>
      <c r="H27" s="24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37</v>
      </c>
      <c r="E30" s="32"/>
      <c r="F30" s="32"/>
      <c r="G30" s="32"/>
      <c r="H30" s="32"/>
      <c r="I30" s="96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4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5" t="s">
        <v>41</v>
      </c>
      <c r="E33" s="27" t="s">
        <v>42</v>
      </c>
      <c r="F33" s="106">
        <f>ROUND((SUM(BE125:BE169)),  2)</f>
        <v>0</v>
      </c>
      <c r="G33" s="32"/>
      <c r="H33" s="32"/>
      <c r="I33" s="107">
        <v>0.21</v>
      </c>
      <c r="J33" s="106">
        <f>ROUND(((SUM(BE125:BE169))*I33),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43</v>
      </c>
      <c r="F34" s="106">
        <f>ROUND((SUM(BF125:BF169)),  2)</f>
        <v>0</v>
      </c>
      <c r="G34" s="32"/>
      <c r="H34" s="32"/>
      <c r="I34" s="107">
        <v>0.15</v>
      </c>
      <c r="J34" s="106">
        <f>ROUND(((SUM(BF125:BF169))*I34),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44</v>
      </c>
      <c r="F35" s="106">
        <f>ROUND((SUM(BG125:BG169)),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45</v>
      </c>
      <c r="F36" s="106">
        <f>ROUND((SUM(BH125:BH169)),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46</v>
      </c>
      <c r="F37" s="106">
        <f>ROUND((SUM(BI125:BI169)),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47</v>
      </c>
      <c r="E39" s="60"/>
      <c r="F39" s="60"/>
      <c r="G39" s="110" t="s">
        <v>48</v>
      </c>
      <c r="H39" s="111" t="s">
        <v>49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I41" s="93"/>
      <c r="L41" s="20"/>
    </row>
    <row r="42" spans="1:31" s="1" customFormat="1" ht="14.4" customHeight="1">
      <c r="B42" s="20"/>
      <c r="I42" s="93"/>
      <c r="L42" s="20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50</v>
      </c>
      <c r="E50" s="44"/>
      <c r="F50" s="44"/>
      <c r="G50" s="43" t="s">
        <v>51</v>
      </c>
      <c r="H50" s="44"/>
      <c r="I50" s="115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52</v>
      </c>
      <c r="E61" s="35"/>
      <c r="F61" s="116" t="s">
        <v>53</v>
      </c>
      <c r="G61" s="45" t="s">
        <v>52</v>
      </c>
      <c r="H61" s="35"/>
      <c r="I61" s="117"/>
      <c r="J61" s="11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52</v>
      </c>
      <c r="E76" s="35"/>
      <c r="F76" s="116" t="s">
        <v>53</v>
      </c>
      <c r="G76" s="45" t="s">
        <v>52</v>
      </c>
      <c r="H76" s="35"/>
      <c r="I76" s="117"/>
      <c r="J76" s="11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8" t="str">
        <f>E7</f>
        <v>Změna topného média - č. akce SM/20/303</v>
      </c>
      <c r="F85" s="259"/>
      <c r="G85" s="259"/>
      <c r="H85" s="25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02 - Vedlejší budova</v>
      </c>
      <c r="F87" s="260"/>
      <c r="G87" s="260"/>
      <c r="H87" s="26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Českých bratří 141, 517 43 Potštejn</v>
      </c>
      <c r="G89" s="32"/>
      <c r="H89" s="32"/>
      <c r="I89" s="97" t="s">
        <v>22</v>
      </c>
      <c r="J89" s="55" t="str">
        <f>IF(J12="","",J12)</f>
        <v>19. 2. 2020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>Dětský domov, Potštejn, Českých bratří 141</v>
      </c>
      <c r="G91" s="32"/>
      <c r="H91" s="32"/>
      <c r="I91" s="97" t="s">
        <v>31</v>
      </c>
      <c r="J91" s="30" t="str">
        <f>E21</f>
        <v>Ingplan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7" t="s">
        <v>35</v>
      </c>
      <c r="J92" s="30" t="str">
        <f>E24</f>
        <v>Ingplan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1:31" s="9" customFormat="1" ht="24.9" customHeight="1">
      <c r="B97" s="126"/>
      <c r="D97" s="127" t="s">
        <v>108</v>
      </c>
      <c r="E97" s="128"/>
      <c r="F97" s="128"/>
      <c r="G97" s="128"/>
      <c r="H97" s="128"/>
      <c r="I97" s="129"/>
      <c r="J97" s="130">
        <f>J126</f>
        <v>0</v>
      </c>
      <c r="L97" s="126"/>
    </row>
    <row r="98" spans="1:31" s="10" customFormat="1" ht="19.95" customHeight="1">
      <c r="B98" s="131"/>
      <c r="D98" s="132" t="s">
        <v>109</v>
      </c>
      <c r="E98" s="133"/>
      <c r="F98" s="133"/>
      <c r="G98" s="133"/>
      <c r="H98" s="133"/>
      <c r="I98" s="134"/>
      <c r="J98" s="135">
        <f>J127</f>
        <v>0</v>
      </c>
      <c r="L98" s="131"/>
    </row>
    <row r="99" spans="1:31" s="10" customFormat="1" ht="19.95" customHeight="1">
      <c r="B99" s="131"/>
      <c r="D99" s="132" t="s">
        <v>110</v>
      </c>
      <c r="E99" s="133"/>
      <c r="F99" s="133"/>
      <c r="G99" s="133"/>
      <c r="H99" s="133"/>
      <c r="I99" s="134"/>
      <c r="J99" s="135">
        <f>J129</f>
        <v>0</v>
      </c>
      <c r="L99" s="131"/>
    </row>
    <row r="100" spans="1:31" s="10" customFormat="1" ht="19.95" customHeight="1">
      <c r="B100" s="131"/>
      <c r="D100" s="132" t="s">
        <v>111</v>
      </c>
      <c r="E100" s="133"/>
      <c r="F100" s="133"/>
      <c r="G100" s="133"/>
      <c r="H100" s="133"/>
      <c r="I100" s="134"/>
      <c r="J100" s="135">
        <f>J137</f>
        <v>0</v>
      </c>
      <c r="L100" s="131"/>
    </row>
    <row r="101" spans="1:31" s="10" customFormat="1" ht="19.95" customHeight="1">
      <c r="B101" s="131"/>
      <c r="D101" s="132" t="s">
        <v>113</v>
      </c>
      <c r="E101" s="133"/>
      <c r="F101" s="133"/>
      <c r="G101" s="133"/>
      <c r="H101" s="133"/>
      <c r="I101" s="134"/>
      <c r="J101" s="135">
        <f>J141</f>
        <v>0</v>
      </c>
      <c r="L101" s="131"/>
    </row>
    <row r="102" spans="1:31" s="10" customFormat="1" ht="19.95" customHeight="1">
      <c r="B102" s="131"/>
      <c r="D102" s="132" t="s">
        <v>115</v>
      </c>
      <c r="E102" s="133"/>
      <c r="F102" s="133"/>
      <c r="G102" s="133"/>
      <c r="H102" s="133"/>
      <c r="I102" s="134"/>
      <c r="J102" s="135">
        <f>J145</f>
        <v>0</v>
      </c>
      <c r="L102" s="131"/>
    </row>
    <row r="103" spans="1:31" s="10" customFormat="1" ht="19.95" customHeight="1">
      <c r="B103" s="131"/>
      <c r="D103" s="132" t="s">
        <v>116</v>
      </c>
      <c r="E103" s="133"/>
      <c r="F103" s="133"/>
      <c r="G103" s="133"/>
      <c r="H103" s="133"/>
      <c r="I103" s="134"/>
      <c r="J103" s="135">
        <f>J150</f>
        <v>0</v>
      </c>
      <c r="L103" s="131"/>
    </row>
    <row r="104" spans="1:31" s="10" customFormat="1" ht="19.95" customHeight="1">
      <c r="B104" s="131"/>
      <c r="D104" s="132" t="s">
        <v>117</v>
      </c>
      <c r="E104" s="133"/>
      <c r="F104" s="133"/>
      <c r="G104" s="133"/>
      <c r="H104" s="133"/>
      <c r="I104" s="134"/>
      <c r="J104" s="135">
        <f>J160</f>
        <v>0</v>
      </c>
      <c r="L104" s="131"/>
    </row>
    <row r="105" spans="1:31" s="9" customFormat="1" ht="24.9" customHeight="1">
      <c r="B105" s="126"/>
      <c r="D105" s="127" t="s">
        <v>123</v>
      </c>
      <c r="E105" s="128"/>
      <c r="F105" s="128"/>
      <c r="G105" s="128"/>
      <c r="H105" s="128"/>
      <c r="I105" s="129"/>
      <c r="J105" s="130">
        <f>J164</f>
        <v>0</v>
      </c>
      <c r="L105" s="12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47"/>
      <c r="C107" s="48"/>
      <c r="D107" s="48"/>
      <c r="E107" s="48"/>
      <c r="F107" s="48"/>
      <c r="G107" s="48"/>
      <c r="H107" s="48"/>
      <c r="I107" s="120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" customHeight="1">
      <c r="A111" s="32"/>
      <c r="B111" s="49"/>
      <c r="C111" s="50"/>
      <c r="D111" s="50"/>
      <c r="E111" s="50"/>
      <c r="F111" s="50"/>
      <c r="G111" s="50"/>
      <c r="H111" s="50"/>
      <c r="I111" s="121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" customHeight="1">
      <c r="A112" s="32"/>
      <c r="B112" s="33"/>
      <c r="C112" s="21" t="s">
        <v>126</v>
      </c>
      <c r="D112" s="32"/>
      <c r="E112" s="32"/>
      <c r="F112" s="32"/>
      <c r="G112" s="32"/>
      <c r="H112" s="32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58" t="str">
        <f>E7</f>
        <v>Změna topného média - č. akce SM/20/303</v>
      </c>
      <c r="F115" s="259"/>
      <c r="G115" s="259"/>
      <c r="H115" s="259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98</v>
      </c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38" t="str">
        <f>E9</f>
        <v>02 - Vedlejší budova</v>
      </c>
      <c r="F117" s="260"/>
      <c r="G117" s="260"/>
      <c r="H117" s="260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>Českých bratří 141, 517 43 Potštejn</v>
      </c>
      <c r="G119" s="32"/>
      <c r="H119" s="32"/>
      <c r="I119" s="97" t="s">
        <v>22</v>
      </c>
      <c r="J119" s="55" t="str">
        <f>IF(J12="","",J12)</f>
        <v>19. 2. 2020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" customHeight="1">
      <c r="A120" s="32"/>
      <c r="B120" s="33"/>
      <c r="C120" s="32"/>
      <c r="D120" s="32"/>
      <c r="E120" s="32"/>
      <c r="F120" s="32"/>
      <c r="G120" s="32"/>
      <c r="H120" s="32"/>
      <c r="I120" s="96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24</v>
      </c>
      <c r="D121" s="32"/>
      <c r="E121" s="32"/>
      <c r="F121" s="25" t="str">
        <f>E15</f>
        <v>Dětský domov, Potštejn, Českých bratří 141</v>
      </c>
      <c r="G121" s="32"/>
      <c r="H121" s="32"/>
      <c r="I121" s="97" t="s">
        <v>31</v>
      </c>
      <c r="J121" s="30" t="str">
        <f>E21</f>
        <v>Ingplan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15" customHeight="1">
      <c r="A122" s="32"/>
      <c r="B122" s="33"/>
      <c r="C122" s="27" t="s">
        <v>29</v>
      </c>
      <c r="D122" s="32"/>
      <c r="E122" s="32"/>
      <c r="F122" s="25" t="str">
        <f>IF(E18="","",E18)</f>
        <v>Vyplň údaj</v>
      </c>
      <c r="G122" s="32"/>
      <c r="H122" s="32"/>
      <c r="I122" s="97" t="s">
        <v>35</v>
      </c>
      <c r="J122" s="30" t="str">
        <f>E24</f>
        <v>Ingplan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36"/>
      <c r="B124" s="137"/>
      <c r="C124" s="138" t="s">
        <v>127</v>
      </c>
      <c r="D124" s="139" t="s">
        <v>62</v>
      </c>
      <c r="E124" s="139" t="s">
        <v>58</v>
      </c>
      <c r="F124" s="139" t="s">
        <v>59</v>
      </c>
      <c r="G124" s="139" t="s">
        <v>128</v>
      </c>
      <c r="H124" s="139" t="s">
        <v>129</v>
      </c>
      <c r="I124" s="140" t="s">
        <v>130</v>
      </c>
      <c r="J124" s="141" t="s">
        <v>103</v>
      </c>
      <c r="K124" s="142" t="s">
        <v>131</v>
      </c>
      <c r="L124" s="143"/>
      <c r="M124" s="62" t="s">
        <v>1</v>
      </c>
      <c r="N124" s="63" t="s">
        <v>41</v>
      </c>
      <c r="O124" s="63" t="s">
        <v>132</v>
      </c>
      <c r="P124" s="63" t="s">
        <v>133</v>
      </c>
      <c r="Q124" s="63" t="s">
        <v>134</v>
      </c>
      <c r="R124" s="63" t="s">
        <v>135</v>
      </c>
      <c r="S124" s="63" t="s">
        <v>136</v>
      </c>
      <c r="T124" s="64" t="s">
        <v>137</v>
      </c>
      <c r="U124" s="136"/>
      <c r="V124" s="136"/>
      <c r="W124" s="136"/>
      <c r="X124" s="136"/>
      <c r="Y124" s="136"/>
      <c r="Z124" s="136"/>
      <c r="AA124" s="136"/>
      <c r="AB124" s="136"/>
      <c r="AC124" s="136"/>
      <c r="AD124" s="136"/>
      <c r="AE124" s="136"/>
    </row>
    <row r="125" spans="1:65" s="2" customFormat="1" ht="22.8" customHeight="1">
      <c r="A125" s="32"/>
      <c r="B125" s="33"/>
      <c r="C125" s="69" t="s">
        <v>138</v>
      </c>
      <c r="D125" s="32"/>
      <c r="E125" s="32"/>
      <c r="F125" s="32"/>
      <c r="G125" s="32"/>
      <c r="H125" s="32"/>
      <c r="I125" s="96"/>
      <c r="J125" s="144">
        <f>BK125</f>
        <v>0</v>
      </c>
      <c r="K125" s="32"/>
      <c r="L125" s="33"/>
      <c r="M125" s="65"/>
      <c r="N125" s="56"/>
      <c r="O125" s="66"/>
      <c r="P125" s="145">
        <f>P126+P164</f>
        <v>0</v>
      </c>
      <c r="Q125" s="66"/>
      <c r="R125" s="145">
        <f>R126+R164</f>
        <v>0.19347000000000003</v>
      </c>
      <c r="S125" s="66"/>
      <c r="T125" s="146">
        <f>T126+T164</f>
        <v>0.59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76</v>
      </c>
      <c r="AU125" s="17" t="s">
        <v>105</v>
      </c>
      <c r="BK125" s="147">
        <f>BK126+BK164</f>
        <v>0</v>
      </c>
    </row>
    <row r="126" spans="1:65" s="12" customFormat="1" ht="25.95" customHeight="1">
      <c r="B126" s="148"/>
      <c r="D126" s="149" t="s">
        <v>76</v>
      </c>
      <c r="E126" s="150" t="s">
        <v>151</v>
      </c>
      <c r="F126" s="150" t="s">
        <v>152</v>
      </c>
      <c r="I126" s="151"/>
      <c r="J126" s="152">
        <f>BK126</f>
        <v>0</v>
      </c>
      <c r="L126" s="148"/>
      <c r="M126" s="153"/>
      <c r="N126" s="154"/>
      <c r="O126" s="154"/>
      <c r="P126" s="155">
        <f>P127+P129+P137+P141+P145+P150+P160</f>
        <v>0</v>
      </c>
      <c r="Q126" s="154"/>
      <c r="R126" s="155">
        <f>R127+R129+R137+R141+R145+R150+R160</f>
        <v>0.19347000000000003</v>
      </c>
      <c r="S126" s="154"/>
      <c r="T126" s="156">
        <f>T127+T129+T137+T141+T145+T150+T160</f>
        <v>0.59</v>
      </c>
      <c r="AR126" s="149" t="s">
        <v>87</v>
      </c>
      <c r="AT126" s="157" t="s">
        <v>76</v>
      </c>
      <c r="AU126" s="157" t="s">
        <v>77</v>
      </c>
      <c r="AY126" s="149" t="s">
        <v>141</v>
      </c>
      <c r="BK126" s="158">
        <f>BK127+BK129+BK137+BK141+BK145+BK150+BK160</f>
        <v>0</v>
      </c>
    </row>
    <row r="127" spans="1:65" s="12" customFormat="1" ht="22.8" customHeight="1">
      <c r="B127" s="148"/>
      <c r="D127" s="149" t="s">
        <v>76</v>
      </c>
      <c r="E127" s="159" t="s">
        <v>153</v>
      </c>
      <c r="F127" s="159" t="s">
        <v>154</v>
      </c>
      <c r="I127" s="151"/>
      <c r="J127" s="160">
        <f>BK127</f>
        <v>0</v>
      </c>
      <c r="L127" s="148"/>
      <c r="M127" s="153"/>
      <c r="N127" s="154"/>
      <c r="O127" s="154"/>
      <c r="P127" s="155">
        <f>P128</f>
        <v>0</v>
      </c>
      <c r="Q127" s="154"/>
      <c r="R127" s="155">
        <f>R128</f>
        <v>3.4000000000000002E-4</v>
      </c>
      <c r="S127" s="154"/>
      <c r="T127" s="156">
        <f>T128</f>
        <v>0</v>
      </c>
      <c r="AR127" s="149" t="s">
        <v>87</v>
      </c>
      <c r="AT127" s="157" t="s">
        <v>76</v>
      </c>
      <c r="AU127" s="157" t="s">
        <v>85</v>
      </c>
      <c r="AY127" s="149" t="s">
        <v>141</v>
      </c>
      <c r="BK127" s="158">
        <f>BK128</f>
        <v>0</v>
      </c>
    </row>
    <row r="128" spans="1:65" s="2" customFormat="1" ht="24" customHeight="1">
      <c r="A128" s="32"/>
      <c r="B128" s="161"/>
      <c r="C128" s="162" t="s">
        <v>515</v>
      </c>
      <c r="D128" s="162" t="s">
        <v>145</v>
      </c>
      <c r="E128" s="163" t="s">
        <v>690</v>
      </c>
      <c r="F128" s="164" t="s">
        <v>691</v>
      </c>
      <c r="G128" s="165" t="s">
        <v>148</v>
      </c>
      <c r="H128" s="166">
        <v>1</v>
      </c>
      <c r="I128" s="167"/>
      <c r="J128" s="168">
        <f>ROUND(I128*H128,2)</f>
        <v>0</v>
      </c>
      <c r="K128" s="169"/>
      <c r="L128" s="33"/>
      <c r="M128" s="170" t="s">
        <v>1</v>
      </c>
      <c r="N128" s="171" t="s">
        <v>43</v>
      </c>
      <c r="O128" s="58"/>
      <c r="P128" s="172">
        <f>O128*H128</f>
        <v>0</v>
      </c>
      <c r="Q128" s="172">
        <v>3.4000000000000002E-4</v>
      </c>
      <c r="R128" s="172">
        <f>Q128*H128</f>
        <v>3.4000000000000002E-4</v>
      </c>
      <c r="S128" s="172">
        <v>0</v>
      </c>
      <c r="T128" s="173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4" t="s">
        <v>159</v>
      </c>
      <c r="AT128" s="174" t="s">
        <v>145</v>
      </c>
      <c r="AU128" s="174" t="s">
        <v>87</v>
      </c>
      <c r="AY128" s="17" t="s">
        <v>141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7" t="s">
        <v>87</v>
      </c>
      <c r="BK128" s="175">
        <f>ROUND(I128*H128,2)</f>
        <v>0</v>
      </c>
      <c r="BL128" s="17" t="s">
        <v>159</v>
      </c>
      <c r="BM128" s="174" t="s">
        <v>692</v>
      </c>
    </row>
    <row r="129" spans="1:65" s="12" customFormat="1" ht="22.8" customHeight="1">
      <c r="B129" s="148"/>
      <c r="D129" s="149" t="s">
        <v>76</v>
      </c>
      <c r="E129" s="159" t="s">
        <v>179</v>
      </c>
      <c r="F129" s="159" t="s">
        <v>180</v>
      </c>
      <c r="I129" s="151"/>
      <c r="J129" s="160">
        <f>BK129</f>
        <v>0</v>
      </c>
      <c r="L129" s="148"/>
      <c r="M129" s="153"/>
      <c r="N129" s="154"/>
      <c r="O129" s="154"/>
      <c r="P129" s="155">
        <f>SUM(P130:P136)</f>
        <v>0</v>
      </c>
      <c r="Q129" s="154"/>
      <c r="R129" s="155">
        <f>SUM(R130:R136)</f>
        <v>2.1399999999999999E-2</v>
      </c>
      <c r="S129" s="154"/>
      <c r="T129" s="156">
        <f>SUM(T130:T136)</f>
        <v>0</v>
      </c>
      <c r="AR129" s="149" t="s">
        <v>87</v>
      </c>
      <c r="AT129" s="157" t="s">
        <v>76</v>
      </c>
      <c r="AU129" s="157" t="s">
        <v>85</v>
      </c>
      <c r="AY129" s="149" t="s">
        <v>141</v>
      </c>
      <c r="BK129" s="158">
        <f>SUM(BK130:BK136)</f>
        <v>0</v>
      </c>
    </row>
    <row r="130" spans="1:65" s="2" customFormat="1" ht="24" customHeight="1">
      <c r="A130" s="32"/>
      <c r="B130" s="161"/>
      <c r="C130" s="162" t="s">
        <v>523</v>
      </c>
      <c r="D130" s="162" t="s">
        <v>145</v>
      </c>
      <c r="E130" s="163" t="s">
        <v>182</v>
      </c>
      <c r="F130" s="164" t="s">
        <v>183</v>
      </c>
      <c r="G130" s="165" t="s">
        <v>158</v>
      </c>
      <c r="H130" s="166">
        <v>10</v>
      </c>
      <c r="I130" s="167"/>
      <c r="J130" s="168">
        <f>ROUND(I130*H130,2)</f>
        <v>0</v>
      </c>
      <c r="K130" s="169"/>
      <c r="L130" s="33"/>
      <c r="M130" s="170" t="s">
        <v>1</v>
      </c>
      <c r="N130" s="171" t="s">
        <v>43</v>
      </c>
      <c r="O130" s="58"/>
      <c r="P130" s="172">
        <f>O130*H130</f>
        <v>0</v>
      </c>
      <c r="Q130" s="172">
        <v>7.7999999999999999E-4</v>
      </c>
      <c r="R130" s="172">
        <f>Q130*H130</f>
        <v>7.7999999999999996E-3</v>
      </c>
      <c r="S130" s="172">
        <v>0</v>
      </c>
      <c r="T130" s="173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74" t="s">
        <v>159</v>
      </c>
      <c r="AT130" s="174" t="s">
        <v>145</v>
      </c>
      <c r="AU130" s="174" t="s">
        <v>87</v>
      </c>
      <c r="AY130" s="17" t="s">
        <v>141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7" t="s">
        <v>87</v>
      </c>
      <c r="BK130" s="175">
        <f>ROUND(I130*H130,2)</f>
        <v>0</v>
      </c>
      <c r="BL130" s="17" t="s">
        <v>159</v>
      </c>
      <c r="BM130" s="174" t="s">
        <v>693</v>
      </c>
    </row>
    <row r="131" spans="1:65" s="13" customFormat="1" ht="10.199999999999999">
      <c r="B131" s="176"/>
      <c r="D131" s="177" t="s">
        <v>260</v>
      </c>
      <c r="E131" s="178" t="s">
        <v>1</v>
      </c>
      <c r="F131" s="179" t="s">
        <v>694</v>
      </c>
      <c r="H131" s="180">
        <v>10</v>
      </c>
      <c r="I131" s="181"/>
      <c r="L131" s="176"/>
      <c r="M131" s="182"/>
      <c r="N131" s="183"/>
      <c r="O131" s="183"/>
      <c r="P131" s="183"/>
      <c r="Q131" s="183"/>
      <c r="R131" s="183"/>
      <c r="S131" s="183"/>
      <c r="T131" s="184"/>
      <c r="AT131" s="178" t="s">
        <v>260</v>
      </c>
      <c r="AU131" s="178" t="s">
        <v>87</v>
      </c>
      <c r="AV131" s="13" t="s">
        <v>87</v>
      </c>
      <c r="AW131" s="13" t="s">
        <v>34</v>
      </c>
      <c r="AX131" s="13" t="s">
        <v>85</v>
      </c>
      <c r="AY131" s="178" t="s">
        <v>141</v>
      </c>
    </row>
    <row r="132" spans="1:65" s="2" customFormat="1" ht="24" customHeight="1">
      <c r="A132" s="32"/>
      <c r="B132" s="161"/>
      <c r="C132" s="162" t="s">
        <v>519</v>
      </c>
      <c r="D132" s="162" t="s">
        <v>145</v>
      </c>
      <c r="E132" s="163" t="s">
        <v>186</v>
      </c>
      <c r="F132" s="164" t="s">
        <v>187</v>
      </c>
      <c r="G132" s="165" t="s">
        <v>158</v>
      </c>
      <c r="H132" s="166">
        <v>10</v>
      </c>
      <c r="I132" s="167"/>
      <c r="J132" s="168">
        <f>ROUND(I132*H132,2)</f>
        <v>0</v>
      </c>
      <c r="K132" s="169"/>
      <c r="L132" s="33"/>
      <c r="M132" s="170" t="s">
        <v>1</v>
      </c>
      <c r="N132" s="171" t="s">
        <v>43</v>
      </c>
      <c r="O132" s="58"/>
      <c r="P132" s="172">
        <f>O132*H132</f>
        <v>0</v>
      </c>
      <c r="Q132" s="172">
        <v>9.6000000000000002E-4</v>
      </c>
      <c r="R132" s="172">
        <f>Q132*H132</f>
        <v>9.6000000000000009E-3</v>
      </c>
      <c r="S132" s="172">
        <v>0</v>
      </c>
      <c r="T132" s="17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4" t="s">
        <v>159</v>
      </c>
      <c r="AT132" s="174" t="s">
        <v>145</v>
      </c>
      <c r="AU132" s="174" t="s">
        <v>87</v>
      </c>
      <c r="AY132" s="17" t="s">
        <v>141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87</v>
      </c>
      <c r="BK132" s="175">
        <f>ROUND(I132*H132,2)</f>
        <v>0</v>
      </c>
      <c r="BL132" s="17" t="s">
        <v>159</v>
      </c>
      <c r="BM132" s="174" t="s">
        <v>695</v>
      </c>
    </row>
    <row r="133" spans="1:65" s="13" customFormat="1" ht="10.199999999999999">
      <c r="B133" s="176"/>
      <c r="D133" s="177" t="s">
        <v>260</v>
      </c>
      <c r="E133" s="178" t="s">
        <v>1</v>
      </c>
      <c r="F133" s="179" t="s">
        <v>694</v>
      </c>
      <c r="H133" s="180">
        <v>10</v>
      </c>
      <c r="I133" s="181"/>
      <c r="L133" s="176"/>
      <c r="M133" s="182"/>
      <c r="N133" s="183"/>
      <c r="O133" s="183"/>
      <c r="P133" s="183"/>
      <c r="Q133" s="183"/>
      <c r="R133" s="183"/>
      <c r="S133" s="183"/>
      <c r="T133" s="184"/>
      <c r="AT133" s="178" t="s">
        <v>260</v>
      </c>
      <c r="AU133" s="178" t="s">
        <v>87</v>
      </c>
      <c r="AV133" s="13" t="s">
        <v>87</v>
      </c>
      <c r="AW133" s="13" t="s">
        <v>34</v>
      </c>
      <c r="AX133" s="13" t="s">
        <v>85</v>
      </c>
      <c r="AY133" s="178" t="s">
        <v>141</v>
      </c>
    </row>
    <row r="134" spans="1:65" s="2" customFormat="1" ht="24" customHeight="1">
      <c r="A134" s="32"/>
      <c r="B134" s="161"/>
      <c r="C134" s="162" t="s">
        <v>531</v>
      </c>
      <c r="D134" s="162" t="s">
        <v>145</v>
      </c>
      <c r="E134" s="163" t="s">
        <v>206</v>
      </c>
      <c r="F134" s="164" t="s">
        <v>207</v>
      </c>
      <c r="G134" s="165" t="s">
        <v>158</v>
      </c>
      <c r="H134" s="166">
        <v>20</v>
      </c>
      <c r="I134" s="167"/>
      <c r="J134" s="168">
        <f>ROUND(I134*H134,2)</f>
        <v>0</v>
      </c>
      <c r="K134" s="169"/>
      <c r="L134" s="33"/>
      <c r="M134" s="170" t="s">
        <v>1</v>
      </c>
      <c r="N134" s="171" t="s">
        <v>43</v>
      </c>
      <c r="O134" s="58"/>
      <c r="P134" s="172">
        <f>O134*H134</f>
        <v>0</v>
      </c>
      <c r="Q134" s="172">
        <v>1.9000000000000001E-4</v>
      </c>
      <c r="R134" s="172">
        <f>Q134*H134</f>
        <v>3.8000000000000004E-3</v>
      </c>
      <c r="S134" s="172">
        <v>0</v>
      </c>
      <c r="T134" s="173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74" t="s">
        <v>159</v>
      </c>
      <c r="AT134" s="174" t="s">
        <v>145</v>
      </c>
      <c r="AU134" s="174" t="s">
        <v>87</v>
      </c>
      <c r="AY134" s="17" t="s">
        <v>141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7" t="s">
        <v>87</v>
      </c>
      <c r="BK134" s="175">
        <f>ROUND(I134*H134,2)</f>
        <v>0</v>
      </c>
      <c r="BL134" s="17" t="s">
        <v>159</v>
      </c>
      <c r="BM134" s="174" t="s">
        <v>696</v>
      </c>
    </row>
    <row r="135" spans="1:65" s="2" customFormat="1" ht="16.5" customHeight="1">
      <c r="A135" s="32"/>
      <c r="B135" s="161"/>
      <c r="C135" s="162" t="s">
        <v>527</v>
      </c>
      <c r="D135" s="162" t="s">
        <v>145</v>
      </c>
      <c r="E135" s="163" t="s">
        <v>697</v>
      </c>
      <c r="F135" s="164" t="s">
        <v>698</v>
      </c>
      <c r="G135" s="165" t="s">
        <v>158</v>
      </c>
      <c r="H135" s="166">
        <v>20</v>
      </c>
      <c r="I135" s="167"/>
      <c r="J135" s="168">
        <f>ROUND(I135*H135,2)</f>
        <v>0</v>
      </c>
      <c r="K135" s="169"/>
      <c r="L135" s="33"/>
      <c r="M135" s="170" t="s">
        <v>1</v>
      </c>
      <c r="N135" s="171" t="s">
        <v>43</v>
      </c>
      <c r="O135" s="58"/>
      <c r="P135" s="172">
        <f>O135*H135</f>
        <v>0</v>
      </c>
      <c r="Q135" s="172">
        <v>1.0000000000000001E-5</v>
      </c>
      <c r="R135" s="172">
        <f>Q135*H135</f>
        <v>2.0000000000000001E-4</v>
      </c>
      <c r="S135" s="172">
        <v>0</v>
      </c>
      <c r="T135" s="17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4" t="s">
        <v>159</v>
      </c>
      <c r="AT135" s="174" t="s">
        <v>145</v>
      </c>
      <c r="AU135" s="174" t="s">
        <v>87</v>
      </c>
      <c r="AY135" s="17" t="s">
        <v>141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7" t="s">
        <v>87</v>
      </c>
      <c r="BK135" s="175">
        <f>ROUND(I135*H135,2)</f>
        <v>0</v>
      </c>
      <c r="BL135" s="17" t="s">
        <v>159</v>
      </c>
      <c r="BM135" s="174" t="s">
        <v>699</v>
      </c>
    </row>
    <row r="136" spans="1:65" s="2" customFormat="1" ht="24" customHeight="1">
      <c r="A136" s="32"/>
      <c r="B136" s="161"/>
      <c r="C136" s="162" t="s">
        <v>535</v>
      </c>
      <c r="D136" s="162" t="s">
        <v>145</v>
      </c>
      <c r="E136" s="163" t="s">
        <v>223</v>
      </c>
      <c r="F136" s="164" t="s">
        <v>224</v>
      </c>
      <c r="G136" s="165" t="s">
        <v>168</v>
      </c>
      <c r="H136" s="166">
        <v>2.1000000000000001E-2</v>
      </c>
      <c r="I136" s="167"/>
      <c r="J136" s="168">
        <f>ROUND(I136*H136,2)</f>
        <v>0</v>
      </c>
      <c r="K136" s="169"/>
      <c r="L136" s="33"/>
      <c r="M136" s="170" t="s">
        <v>1</v>
      </c>
      <c r="N136" s="171" t="s">
        <v>43</v>
      </c>
      <c r="O136" s="58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4" t="s">
        <v>159</v>
      </c>
      <c r="AT136" s="174" t="s">
        <v>145</v>
      </c>
      <c r="AU136" s="174" t="s">
        <v>87</v>
      </c>
      <c r="AY136" s="17" t="s">
        <v>141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87</v>
      </c>
      <c r="BK136" s="175">
        <f>ROUND(I136*H136,2)</f>
        <v>0</v>
      </c>
      <c r="BL136" s="17" t="s">
        <v>159</v>
      </c>
      <c r="BM136" s="174" t="s">
        <v>700</v>
      </c>
    </row>
    <row r="137" spans="1:65" s="12" customFormat="1" ht="22.8" customHeight="1">
      <c r="B137" s="148"/>
      <c r="D137" s="149" t="s">
        <v>76</v>
      </c>
      <c r="E137" s="159" t="s">
        <v>226</v>
      </c>
      <c r="F137" s="159" t="s">
        <v>227</v>
      </c>
      <c r="I137" s="151"/>
      <c r="J137" s="160">
        <f>BK137</f>
        <v>0</v>
      </c>
      <c r="L137" s="148"/>
      <c r="M137" s="153"/>
      <c r="N137" s="154"/>
      <c r="O137" s="154"/>
      <c r="P137" s="155">
        <f>SUM(P138:P140)</f>
        <v>0</v>
      </c>
      <c r="Q137" s="154"/>
      <c r="R137" s="155">
        <f>SUM(R138:R140)</f>
        <v>1.5779999999999999E-2</v>
      </c>
      <c r="S137" s="154"/>
      <c r="T137" s="156">
        <f>SUM(T138:T140)</f>
        <v>0</v>
      </c>
      <c r="AR137" s="149" t="s">
        <v>87</v>
      </c>
      <c r="AT137" s="157" t="s">
        <v>76</v>
      </c>
      <c r="AU137" s="157" t="s">
        <v>85</v>
      </c>
      <c r="AY137" s="149" t="s">
        <v>141</v>
      </c>
      <c r="BK137" s="158">
        <f>SUM(BK138:BK140)</f>
        <v>0</v>
      </c>
    </row>
    <row r="138" spans="1:65" s="2" customFormat="1" ht="24" customHeight="1">
      <c r="A138" s="32"/>
      <c r="B138" s="161"/>
      <c r="C138" s="162" t="s">
        <v>149</v>
      </c>
      <c r="D138" s="162" t="s">
        <v>145</v>
      </c>
      <c r="E138" s="163" t="s">
        <v>701</v>
      </c>
      <c r="F138" s="164" t="s">
        <v>702</v>
      </c>
      <c r="G138" s="165" t="s">
        <v>158</v>
      </c>
      <c r="H138" s="166">
        <v>15</v>
      </c>
      <c r="I138" s="167"/>
      <c r="J138" s="168">
        <f>ROUND(I138*H138,2)</f>
        <v>0</v>
      </c>
      <c r="K138" s="169"/>
      <c r="L138" s="33"/>
      <c r="M138" s="170" t="s">
        <v>1</v>
      </c>
      <c r="N138" s="171" t="s">
        <v>43</v>
      </c>
      <c r="O138" s="58"/>
      <c r="P138" s="172">
        <f>O138*H138</f>
        <v>0</v>
      </c>
      <c r="Q138" s="172">
        <v>9.8999999999999999E-4</v>
      </c>
      <c r="R138" s="172">
        <f>Q138*H138</f>
        <v>1.485E-2</v>
      </c>
      <c r="S138" s="172">
        <v>0</v>
      </c>
      <c r="T138" s="17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4" t="s">
        <v>159</v>
      </c>
      <c r="AT138" s="174" t="s">
        <v>145</v>
      </c>
      <c r="AU138" s="174" t="s">
        <v>87</v>
      </c>
      <c r="AY138" s="17" t="s">
        <v>141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87</v>
      </c>
      <c r="BK138" s="175">
        <f>ROUND(I138*H138,2)</f>
        <v>0</v>
      </c>
      <c r="BL138" s="17" t="s">
        <v>159</v>
      </c>
      <c r="BM138" s="174" t="s">
        <v>703</v>
      </c>
    </row>
    <row r="139" spans="1:65" s="2" customFormat="1" ht="24" customHeight="1">
      <c r="A139" s="32"/>
      <c r="B139" s="161"/>
      <c r="C139" s="162" t="s">
        <v>508</v>
      </c>
      <c r="D139" s="162" t="s">
        <v>145</v>
      </c>
      <c r="E139" s="163" t="s">
        <v>704</v>
      </c>
      <c r="F139" s="164" t="s">
        <v>705</v>
      </c>
      <c r="G139" s="165" t="s">
        <v>148</v>
      </c>
      <c r="H139" s="166">
        <v>1</v>
      </c>
      <c r="I139" s="167"/>
      <c r="J139" s="168">
        <f>ROUND(I139*H139,2)</f>
        <v>0</v>
      </c>
      <c r="K139" s="169"/>
      <c r="L139" s="33"/>
      <c r="M139" s="170" t="s">
        <v>1</v>
      </c>
      <c r="N139" s="171" t="s">
        <v>43</v>
      </c>
      <c r="O139" s="58"/>
      <c r="P139" s="172">
        <f>O139*H139</f>
        <v>0</v>
      </c>
      <c r="Q139" s="172">
        <v>9.3000000000000005E-4</v>
      </c>
      <c r="R139" s="172">
        <f>Q139*H139</f>
        <v>9.3000000000000005E-4</v>
      </c>
      <c r="S139" s="172">
        <v>0</v>
      </c>
      <c r="T139" s="17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4" t="s">
        <v>159</v>
      </c>
      <c r="AT139" s="174" t="s">
        <v>145</v>
      </c>
      <c r="AU139" s="174" t="s">
        <v>87</v>
      </c>
      <c r="AY139" s="17" t="s">
        <v>141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87</v>
      </c>
      <c r="BK139" s="175">
        <f>ROUND(I139*H139,2)</f>
        <v>0</v>
      </c>
      <c r="BL139" s="17" t="s">
        <v>159</v>
      </c>
      <c r="BM139" s="174" t="s">
        <v>706</v>
      </c>
    </row>
    <row r="140" spans="1:65" s="2" customFormat="1" ht="24" customHeight="1">
      <c r="A140" s="32"/>
      <c r="B140" s="161"/>
      <c r="C140" s="162" t="s">
        <v>142</v>
      </c>
      <c r="D140" s="162" t="s">
        <v>145</v>
      </c>
      <c r="E140" s="163" t="s">
        <v>245</v>
      </c>
      <c r="F140" s="164" t="s">
        <v>246</v>
      </c>
      <c r="G140" s="165" t="s">
        <v>168</v>
      </c>
      <c r="H140" s="166">
        <v>1.6E-2</v>
      </c>
      <c r="I140" s="167"/>
      <c r="J140" s="168">
        <f>ROUND(I140*H140,2)</f>
        <v>0</v>
      </c>
      <c r="K140" s="169"/>
      <c r="L140" s="33"/>
      <c r="M140" s="170" t="s">
        <v>1</v>
      </c>
      <c r="N140" s="171" t="s">
        <v>43</v>
      </c>
      <c r="O140" s="58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4" t="s">
        <v>159</v>
      </c>
      <c r="AT140" s="174" t="s">
        <v>145</v>
      </c>
      <c r="AU140" s="174" t="s">
        <v>87</v>
      </c>
      <c r="AY140" s="17" t="s">
        <v>141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7" t="s">
        <v>87</v>
      </c>
      <c r="BK140" s="175">
        <f>ROUND(I140*H140,2)</f>
        <v>0</v>
      </c>
      <c r="BL140" s="17" t="s">
        <v>159</v>
      </c>
      <c r="BM140" s="174" t="s">
        <v>707</v>
      </c>
    </row>
    <row r="141" spans="1:65" s="12" customFormat="1" ht="22.8" customHeight="1">
      <c r="B141" s="148"/>
      <c r="D141" s="149" t="s">
        <v>76</v>
      </c>
      <c r="E141" s="159" t="s">
        <v>254</v>
      </c>
      <c r="F141" s="159" t="s">
        <v>255</v>
      </c>
      <c r="I141" s="151"/>
      <c r="J141" s="160">
        <f>BK141</f>
        <v>0</v>
      </c>
      <c r="L141" s="148"/>
      <c r="M141" s="153"/>
      <c r="N141" s="154"/>
      <c r="O141" s="154"/>
      <c r="P141" s="155">
        <f>SUM(P142:P144)</f>
        <v>0</v>
      </c>
      <c r="Q141" s="154"/>
      <c r="R141" s="155">
        <f>SUM(R142:R144)</f>
        <v>2.9E-4</v>
      </c>
      <c r="S141" s="154"/>
      <c r="T141" s="156">
        <f>SUM(T142:T144)</f>
        <v>0.59</v>
      </c>
      <c r="AR141" s="149" t="s">
        <v>87</v>
      </c>
      <c r="AT141" s="157" t="s">
        <v>76</v>
      </c>
      <c r="AU141" s="157" t="s">
        <v>85</v>
      </c>
      <c r="AY141" s="149" t="s">
        <v>141</v>
      </c>
      <c r="BK141" s="158">
        <f>SUM(BK142:BK144)</f>
        <v>0</v>
      </c>
    </row>
    <row r="142" spans="1:65" s="2" customFormat="1" ht="48" customHeight="1">
      <c r="A142" s="32"/>
      <c r="B142" s="161"/>
      <c r="C142" s="162" t="s">
        <v>87</v>
      </c>
      <c r="D142" s="162" t="s">
        <v>145</v>
      </c>
      <c r="E142" s="163" t="s">
        <v>254</v>
      </c>
      <c r="F142" s="164" t="s">
        <v>708</v>
      </c>
      <c r="G142" s="165" t="s">
        <v>148</v>
      </c>
      <c r="H142" s="166">
        <v>1</v>
      </c>
      <c r="I142" s="167"/>
      <c r="J142" s="168">
        <f>ROUND(I142*H142,2)</f>
        <v>0</v>
      </c>
      <c r="K142" s="169"/>
      <c r="L142" s="33"/>
      <c r="M142" s="170" t="s">
        <v>1</v>
      </c>
      <c r="N142" s="171" t="s">
        <v>43</v>
      </c>
      <c r="O142" s="58"/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4" t="s">
        <v>159</v>
      </c>
      <c r="AT142" s="174" t="s">
        <v>145</v>
      </c>
      <c r="AU142" s="174" t="s">
        <v>87</v>
      </c>
      <c r="AY142" s="17" t="s">
        <v>141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7" t="s">
        <v>87</v>
      </c>
      <c r="BK142" s="175">
        <f>ROUND(I142*H142,2)</f>
        <v>0</v>
      </c>
      <c r="BL142" s="17" t="s">
        <v>159</v>
      </c>
      <c r="BM142" s="174" t="s">
        <v>709</v>
      </c>
    </row>
    <row r="143" spans="1:65" s="2" customFormat="1" ht="16.5" customHeight="1">
      <c r="A143" s="32"/>
      <c r="B143" s="161"/>
      <c r="C143" s="162" t="s">
        <v>501</v>
      </c>
      <c r="D143" s="162" t="s">
        <v>145</v>
      </c>
      <c r="E143" s="163" t="s">
        <v>710</v>
      </c>
      <c r="F143" s="164" t="s">
        <v>711</v>
      </c>
      <c r="G143" s="165" t="s">
        <v>148</v>
      </c>
      <c r="H143" s="166">
        <v>1</v>
      </c>
      <c r="I143" s="167"/>
      <c r="J143" s="168">
        <f>ROUND(I143*H143,2)</f>
        <v>0</v>
      </c>
      <c r="K143" s="169"/>
      <c r="L143" s="33"/>
      <c r="M143" s="170" t="s">
        <v>1</v>
      </c>
      <c r="N143" s="171" t="s">
        <v>43</v>
      </c>
      <c r="O143" s="58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4" t="s">
        <v>159</v>
      </c>
      <c r="AT143" s="174" t="s">
        <v>145</v>
      </c>
      <c r="AU143" s="174" t="s">
        <v>87</v>
      </c>
      <c r="AY143" s="17" t="s">
        <v>141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87</v>
      </c>
      <c r="BK143" s="175">
        <f>ROUND(I143*H143,2)</f>
        <v>0</v>
      </c>
      <c r="BL143" s="17" t="s">
        <v>159</v>
      </c>
      <c r="BM143" s="174" t="s">
        <v>712</v>
      </c>
    </row>
    <row r="144" spans="1:65" s="2" customFormat="1" ht="16.5" customHeight="1">
      <c r="A144" s="32"/>
      <c r="B144" s="161"/>
      <c r="C144" s="162" t="s">
        <v>85</v>
      </c>
      <c r="D144" s="162" t="s">
        <v>145</v>
      </c>
      <c r="E144" s="163" t="s">
        <v>713</v>
      </c>
      <c r="F144" s="164" t="s">
        <v>714</v>
      </c>
      <c r="G144" s="165" t="s">
        <v>148</v>
      </c>
      <c r="H144" s="166">
        <v>1</v>
      </c>
      <c r="I144" s="167"/>
      <c r="J144" s="168">
        <f>ROUND(I144*H144,2)</f>
        <v>0</v>
      </c>
      <c r="K144" s="169"/>
      <c r="L144" s="33"/>
      <c r="M144" s="170" t="s">
        <v>1</v>
      </c>
      <c r="N144" s="171" t="s">
        <v>43</v>
      </c>
      <c r="O144" s="58"/>
      <c r="P144" s="172">
        <f>O144*H144</f>
        <v>0</v>
      </c>
      <c r="Q144" s="172">
        <v>2.9E-4</v>
      </c>
      <c r="R144" s="172">
        <f>Q144*H144</f>
        <v>2.9E-4</v>
      </c>
      <c r="S144" s="172">
        <v>0.59</v>
      </c>
      <c r="T144" s="173">
        <f>S144*H144</f>
        <v>0.59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4" t="s">
        <v>159</v>
      </c>
      <c r="AT144" s="174" t="s">
        <v>145</v>
      </c>
      <c r="AU144" s="174" t="s">
        <v>87</v>
      </c>
      <c r="AY144" s="17" t="s">
        <v>141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7" t="s">
        <v>87</v>
      </c>
      <c r="BK144" s="175">
        <f>ROUND(I144*H144,2)</f>
        <v>0</v>
      </c>
      <c r="BL144" s="17" t="s">
        <v>159</v>
      </c>
      <c r="BM144" s="174" t="s">
        <v>715</v>
      </c>
    </row>
    <row r="145" spans="1:65" s="12" customFormat="1" ht="22.8" customHeight="1">
      <c r="B145" s="148"/>
      <c r="D145" s="149" t="s">
        <v>76</v>
      </c>
      <c r="E145" s="159" t="s">
        <v>393</v>
      </c>
      <c r="F145" s="159" t="s">
        <v>394</v>
      </c>
      <c r="I145" s="151"/>
      <c r="J145" s="160">
        <f>BK145</f>
        <v>0</v>
      </c>
      <c r="L145" s="148"/>
      <c r="M145" s="153"/>
      <c r="N145" s="154"/>
      <c r="O145" s="154"/>
      <c r="P145" s="155">
        <f>SUM(P146:P149)</f>
        <v>0</v>
      </c>
      <c r="Q145" s="154"/>
      <c r="R145" s="155">
        <f>SUM(R146:R149)</f>
        <v>2.63E-2</v>
      </c>
      <c r="S145" s="154"/>
      <c r="T145" s="156">
        <f>SUM(T146:T149)</f>
        <v>0</v>
      </c>
      <c r="AR145" s="149" t="s">
        <v>87</v>
      </c>
      <c r="AT145" s="157" t="s">
        <v>76</v>
      </c>
      <c r="AU145" s="157" t="s">
        <v>85</v>
      </c>
      <c r="AY145" s="149" t="s">
        <v>141</v>
      </c>
      <c r="BK145" s="158">
        <f>SUM(BK146:BK149)</f>
        <v>0</v>
      </c>
    </row>
    <row r="146" spans="1:65" s="2" customFormat="1" ht="16.5" customHeight="1">
      <c r="A146" s="32"/>
      <c r="B146" s="161"/>
      <c r="C146" s="162" t="s">
        <v>716</v>
      </c>
      <c r="D146" s="162" t="s">
        <v>145</v>
      </c>
      <c r="E146" s="163" t="s">
        <v>415</v>
      </c>
      <c r="F146" s="164" t="s">
        <v>416</v>
      </c>
      <c r="G146" s="165" t="s">
        <v>158</v>
      </c>
      <c r="H146" s="166">
        <v>20</v>
      </c>
      <c r="I146" s="167"/>
      <c r="J146" s="168">
        <f>ROUND(I146*H146,2)</f>
        <v>0</v>
      </c>
      <c r="K146" s="169"/>
      <c r="L146" s="33"/>
      <c r="M146" s="170" t="s">
        <v>1</v>
      </c>
      <c r="N146" s="171" t="s">
        <v>43</v>
      </c>
      <c r="O146" s="58"/>
      <c r="P146" s="172">
        <f>O146*H146</f>
        <v>0</v>
      </c>
      <c r="Q146" s="172">
        <v>6.8999999999999997E-4</v>
      </c>
      <c r="R146" s="172">
        <f>Q146*H146</f>
        <v>1.38E-2</v>
      </c>
      <c r="S146" s="172">
        <v>0</v>
      </c>
      <c r="T146" s="173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4" t="s">
        <v>159</v>
      </c>
      <c r="AT146" s="174" t="s">
        <v>145</v>
      </c>
      <c r="AU146" s="174" t="s">
        <v>87</v>
      </c>
      <c r="AY146" s="17" t="s">
        <v>141</v>
      </c>
      <c r="BE146" s="175">
        <f>IF(N146="základní",J146,0)</f>
        <v>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7" t="s">
        <v>87</v>
      </c>
      <c r="BK146" s="175">
        <f>ROUND(I146*H146,2)</f>
        <v>0</v>
      </c>
      <c r="BL146" s="17" t="s">
        <v>159</v>
      </c>
      <c r="BM146" s="174" t="s">
        <v>717</v>
      </c>
    </row>
    <row r="147" spans="1:65" s="13" customFormat="1" ht="10.199999999999999">
      <c r="B147" s="176"/>
      <c r="D147" s="177" t="s">
        <v>260</v>
      </c>
      <c r="E147" s="178" t="s">
        <v>1</v>
      </c>
      <c r="F147" s="179" t="s">
        <v>718</v>
      </c>
      <c r="H147" s="180">
        <v>20</v>
      </c>
      <c r="I147" s="181"/>
      <c r="L147" s="176"/>
      <c r="M147" s="182"/>
      <c r="N147" s="183"/>
      <c r="O147" s="183"/>
      <c r="P147" s="183"/>
      <c r="Q147" s="183"/>
      <c r="R147" s="183"/>
      <c r="S147" s="183"/>
      <c r="T147" s="184"/>
      <c r="AT147" s="178" t="s">
        <v>260</v>
      </c>
      <c r="AU147" s="178" t="s">
        <v>87</v>
      </c>
      <c r="AV147" s="13" t="s">
        <v>87</v>
      </c>
      <c r="AW147" s="13" t="s">
        <v>34</v>
      </c>
      <c r="AX147" s="13" t="s">
        <v>85</v>
      </c>
      <c r="AY147" s="178" t="s">
        <v>141</v>
      </c>
    </row>
    <row r="148" spans="1:65" s="2" customFormat="1" ht="16.5" customHeight="1">
      <c r="A148" s="32"/>
      <c r="B148" s="161"/>
      <c r="C148" s="162" t="s">
        <v>719</v>
      </c>
      <c r="D148" s="162" t="s">
        <v>145</v>
      </c>
      <c r="E148" s="163" t="s">
        <v>421</v>
      </c>
      <c r="F148" s="164" t="s">
        <v>422</v>
      </c>
      <c r="G148" s="165" t="s">
        <v>158</v>
      </c>
      <c r="H148" s="166">
        <v>10</v>
      </c>
      <c r="I148" s="167"/>
      <c r="J148" s="168">
        <f>ROUND(I148*H148,2)</f>
        <v>0</v>
      </c>
      <c r="K148" s="169"/>
      <c r="L148" s="33"/>
      <c r="M148" s="170" t="s">
        <v>1</v>
      </c>
      <c r="N148" s="171" t="s">
        <v>43</v>
      </c>
      <c r="O148" s="58"/>
      <c r="P148" s="172">
        <f>O148*H148</f>
        <v>0</v>
      </c>
      <c r="Q148" s="172">
        <v>1.25E-3</v>
      </c>
      <c r="R148" s="172">
        <f>Q148*H148</f>
        <v>1.2500000000000001E-2</v>
      </c>
      <c r="S148" s="172">
        <v>0</v>
      </c>
      <c r="T148" s="173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4" t="s">
        <v>159</v>
      </c>
      <c r="AT148" s="174" t="s">
        <v>145</v>
      </c>
      <c r="AU148" s="174" t="s">
        <v>87</v>
      </c>
      <c r="AY148" s="17" t="s">
        <v>141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7" t="s">
        <v>87</v>
      </c>
      <c r="BK148" s="175">
        <f>ROUND(I148*H148,2)</f>
        <v>0</v>
      </c>
      <c r="BL148" s="17" t="s">
        <v>159</v>
      </c>
      <c r="BM148" s="174" t="s">
        <v>720</v>
      </c>
    </row>
    <row r="149" spans="1:65" s="13" customFormat="1" ht="10.199999999999999">
      <c r="B149" s="176"/>
      <c r="D149" s="177" t="s">
        <v>260</v>
      </c>
      <c r="E149" s="178" t="s">
        <v>1</v>
      </c>
      <c r="F149" s="179" t="s">
        <v>721</v>
      </c>
      <c r="H149" s="180">
        <v>10</v>
      </c>
      <c r="I149" s="181"/>
      <c r="L149" s="176"/>
      <c r="M149" s="182"/>
      <c r="N149" s="183"/>
      <c r="O149" s="183"/>
      <c r="P149" s="183"/>
      <c r="Q149" s="183"/>
      <c r="R149" s="183"/>
      <c r="S149" s="183"/>
      <c r="T149" s="184"/>
      <c r="AT149" s="178" t="s">
        <v>260</v>
      </c>
      <c r="AU149" s="178" t="s">
        <v>87</v>
      </c>
      <c r="AV149" s="13" t="s">
        <v>87</v>
      </c>
      <c r="AW149" s="13" t="s">
        <v>34</v>
      </c>
      <c r="AX149" s="13" t="s">
        <v>85</v>
      </c>
      <c r="AY149" s="178" t="s">
        <v>141</v>
      </c>
    </row>
    <row r="150" spans="1:65" s="12" customFormat="1" ht="22.8" customHeight="1">
      <c r="B150" s="148"/>
      <c r="D150" s="149" t="s">
        <v>76</v>
      </c>
      <c r="E150" s="159" t="s">
        <v>428</v>
      </c>
      <c r="F150" s="159" t="s">
        <v>429</v>
      </c>
      <c r="I150" s="151"/>
      <c r="J150" s="160">
        <f>BK150</f>
        <v>0</v>
      </c>
      <c r="L150" s="148"/>
      <c r="M150" s="153"/>
      <c r="N150" s="154"/>
      <c r="O150" s="154"/>
      <c r="P150" s="155">
        <f>SUM(P151:P159)</f>
        <v>0</v>
      </c>
      <c r="Q150" s="154"/>
      <c r="R150" s="155">
        <f>SUM(R151:R159)</f>
        <v>4.9800000000000001E-3</v>
      </c>
      <c r="S150" s="154"/>
      <c r="T150" s="156">
        <f>SUM(T151:T159)</f>
        <v>0</v>
      </c>
      <c r="AR150" s="149" t="s">
        <v>87</v>
      </c>
      <c r="AT150" s="157" t="s">
        <v>76</v>
      </c>
      <c r="AU150" s="157" t="s">
        <v>85</v>
      </c>
      <c r="AY150" s="149" t="s">
        <v>141</v>
      </c>
      <c r="BK150" s="158">
        <f>SUM(BK151:BK159)</f>
        <v>0</v>
      </c>
    </row>
    <row r="151" spans="1:65" s="2" customFormat="1" ht="16.5" customHeight="1">
      <c r="A151" s="32"/>
      <c r="B151" s="161"/>
      <c r="C151" s="162" t="s">
        <v>410</v>
      </c>
      <c r="D151" s="162" t="s">
        <v>145</v>
      </c>
      <c r="E151" s="163" t="s">
        <v>431</v>
      </c>
      <c r="F151" s="164" t="s">
        <v>432</v>
      </c>
      <c r="G151" s="165" t="s">
        <v>148</v>
      </c>
      <c r="H151" s="166">
        <v>3</v>
      </c>
      <c r="I151" s="167"/>
      <c r="J151" s="168">
        <f t="shared" ref="J151:J159" si="0">ROUND(I151*H151,2)</f>
        <v>0</v>
      </c>
      <c r="K151" s="169"/>
      <c r="L151" s="33"/>
      <c r="M151" s="170" t="s">
        <v>1</v>
      </c>
      <c r="N151" s="171" t="s">
        <v>43</v>
      </c>
      <c r="O151" s="58"/>
      <c r="P151" s="172">
        <f t="shared" ref="P151:P159" si="1">O151*H151</f>
        <v>0</v>
      </c>
      <c r="Q151" s="172">
        <v>0</v>
      </c>
      <c r="R151" s="172">
        <f t="shared" ref="R151:R159" si="2">Q151*H151</f>
        <v>0</v>
      </c>
      <c r="S151" s="172">
        <v>0</v>
      </c>
      <c r="T151" s="173">
        <f t="shared" ref="T151:T159" si="3"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4" t="s">
        <v>159</v>
      </c>
      <c r="AT151" s="174" t="s">
        <v>145</v>
      </c>
      <c r="AU151" s="174" t="s">
        <v>87</v>
      </c>
      <c r="AY151" s="17" t="s">
        <v>141</v>
      </c>
      <c r="BE151" s="175">
        <f t="shared" ref="BE151:BE159" si="4">IF(N151="základní",J151,0)</f>
        <v>0</v>
      </c>
      <c r="BF151" s="175">
        <f t="shared" ref="BF151:BF159" si="5">IF(N151="snížená",J151,0)</f>
        <v>0</v>
      </c>
      <c r="BG151" s="175">
        <f t="shared" ref="BG151:BG159" si="6">IF(N151="zákl. přenesená",J151,0)</f>
        <v>0</v>
      </c>
      <c r="BH151" s="175">
        <f t="shared" ref="BH151:BH159" si="7">IF(N151="sníž. přenesená",J151,0)</f>
        <v>0</v>
      </c>
      <c r="BI151" s="175">
        <f t="shared" ref="BI151:BI159" si="8">IF(N151="nulová",J151,0)</f>
        <v>0</v>
      </c>
      <c r="BJ151" s="17" t="s">
        <v>87</v>
      </c>
      <c r="BK151" s="175">
        <f t="shared" ref="BK151:BK159" si="9">ROUND(I151*H151,2)</f>
        <v>0</v>
      </c>
      <c r="BL151" s="17" t="s">
        <v>159</v>
      </c>
      <c r="BM151" s="174" t="s">
        <v>722</v>
      </c>
    </row>
    <row r="152" spans="1:65" s="2" customFormat="1" ht="16.5" customHeight="1">
      <c r="A152" s="32"/>
      <c r="B152" s="161"/>
      <c r="C152" s="162" t="s">
        <v>723</v>
      </c>
      <c r="D152" s="162" t="s">
        <v>145</v>
      </c>
      <c r="E152" s="163" t="s">
        <v>724</v>
      </c>
      <c r="F152" s="164" t="s">
        <v>725</v>
      </c>
      <c r="G152" s="165" t="s">
        <v>148</v>
      </c>
      <c r="H152" s="166">
        <v>1</v>
      </c>
      <c r="I152" s="167"/>
      <c r="J152" s="168">
        <f t="shared" si="0"/>
        <v>0</v>
      </c>
      <c r="K152" s="169"/>
      <c r="L152" s="33"/>
      <c r="M152" s="170" t="s">
        <v>1</v>
      </c>
      <c r="N152" s="171" t="s">
        <v>43</v>
      </c>
      <c r="O152" s="58"/>
      <c r="P152" s="172">
        <f t="shared" si="1"/>
        <v>0</v>
      </c>
      <c r="Q152" s="172">
        <v>2.5000000000000001E-4</v>
      </c>
      <c r="R152" s="172">
        <f t="shared" si="2"/>
        <v>2.5000000000000001E-4</v>
      </c>
      <c r="S152" s="172">
        <v>0</v>
      </c>
      <c r="T152" s="173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4" t="s">
        <v>159</v>
      </c>
      <c r="AT152" s="174" t="s">
        <v>145</v>
      </c>
      <c r="AU152" s="174" t="s">
        <v>87</v>
      </c>
      <c r="AY152" s="17" t="s">
        <v>141</v>
      </c>
      <c r="BE152" s="175">
        <f t="shared" si="4"/>
        <v>0</v>
      </c>
      <c r="BF152" s="175">
        <f t="shared" si="5"/>
        <v>0</v>
      </c>
      <c r="BG152" s="175">
        <f t="shared" si="6"/>
        <v>0</v>
      </c>
      <c r="BH152" s="175">
        <f t="shared" si="7"/>
        <v>0</v>
      </c>
      <c r="BI152" s="175">
        <f t="shared" si="8"/>
        <v>0</v>
      </c>
      <c r="BJ152" s="17" t="s">
        <v>87</v>
      </c>
      <c r="BK152" s="175">
        <f t="shared" si="9"/>
        <v>0</v>
      </c>
      <c r="BL152" s="17" t="s">
        <v>159</v>
      </c>
      <c r="BM152" s="174" t="s">
        <v>726</v>
      </c>
    </row>
    <row r="153" spans="1:65" s="2" customFormat="1" ht="24" customHeight="1">
      <c r="A153" s="32"/>
      <c r="B153" s="161"/>
      <c r="C153" s="162" t="s">
        <v>307</v>
      </c>
      <c r="D153" s="162" t="s">
        <v>145</v>
      </c>
      <c r="E153" s="163" t="s">
        <v>439</v>
      </c>
      <c r="F153" s="164" t="s">
        <v>440</v>
      </c>
      <c r="G153" s="165" t="s">
        <v>148</v>
      </c>
      <c r="H153" s="166">
        <v>1</v>
      </c>
      <c r="I153" s="167"/>
      <c r="J153" s="168">
        <f t="shared" si="0"/>
        <v>0</v>
      </c>
      <c r="K153" s="169"/>
      <c r="L153" s="33"/>
      <c r="M153" s="170" t="s">
        <v>1</v>
      </c>
      <c r="N153" s="171" t="s">
        <v>43</v>
      </c>
      <c r="O153" s="58"/>
      <c r="P153" s="172">
        <f t="shared" si="1"/>
        <v>0</v>
      </c>
      <c r="Q153" s="172">
        <v>0</v>
      </c>
      <c r="R153" s="172">
        <f t="shared" si="2"/>
        <v>0</v>
      </c>
      <c r="S153" s="172">
        <v>0</v>
      </c>
      <c r="T153" s="173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4" t="s">
        <v>159</v>
      </c>
      <c r="AT153" s="174" t="s">
        <v>145</v>
      </c>
      <c r="AU153" s="174" t="s">
        <v>87</v>
      </c>
      <c r="AY153" s="17" t="s">
        <v>141</v>
      </c>
      <c r="BE153" s="175">
        <f t="shared" si="4"/>
        <v>0</v>
      </c>
      <c r="BF153" s="175">
        <f t="shared" si="5"/>
        <v>0</v>
      </c>
      <c r="BG153" s="175">
        <f t="shared" si="6"/>
        <v>0</v>
      </c>
      <c r="BH153" s="175">
        <f t="shared" si="7"/>
        <v>0</v>
      </c>
      <c r="BI153" s="175">
        <f t="shared" si="8"/>
        <v>0</v>
      </c>
      <c r="BJ153" s="17" t="s">
        <v>87</v>
      </c>
      <c r="BK153" s="175">
        <f t="shared" si="9"/>
        <v>0</v>
      </c>
      <c r="BL153" s="17" t="s">
        <v>159</v>
      </c>
      <c r="BM153" s="174" t="s">
        <v>727</v>
      </c>
    </row>
    <row r="154" spans="1:65" s="2" customFormat="1" ht="24" customHeight="1">
      <c r="A154" s="32"/>
      <c r="B154" s="161"/>
      <c r="C154" s="162" t="s">
        <v>398</v>
      </c>
      <c r="D154" s="162" t="s">
        <v>145</v>
      </c>
      <c r="E154" s="163" t="s">
        <v>487</v>
      </c>
      <c r="F154" s="164" t="s">
        <v>488</v>
      </c>
      <c r="G154" s="165" t="s">
        <v>148</v>
      </c>
      <c r="H154" s="166">
        <v>3</v>
      </c>
      <c r="I154" s="167"/>
      <c r="J154" s="168">
        <f t="shared" si="0"/>
        <v>0</v>
      </c>
      <c r="K154" s="169"/>
      <c r="L154" s="33"/>
      <c r="M154" s="170" t="s">
        <v>1</v>
      </c>
      <c r="N154" s="171" t="s">
        <v>43</v>
      </c>
      <c r="O154" s="58"/>
      <c r="P154" s="172">
        <f t="shared" si="1"/>
        <v>0</v>
      </c>
      <c r="Q154" s="172">
        <v>2.4000000000000001E-4</v>
      </c>
      <c r="R154" s="172">
        <f t="shared" si="2"/>
        <v>7.2000000000000005E-4</v>
      </c>
      <c r="S154" s="172">
        <v>0</v>
      </c>
      <c r="T154" s="173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4" t="s">
        <v>159</v>
      </c>
      <c r="AT154" s="174" t="s">
        <v>145</v>
      </c>
      <c r="AU154" s="174" t="s">
        <v>87</v>
      </c>
      <c r="AY154" s="17" t="s">
        <v>141</v>
      </c>
      <c r="BE154" s="175">
        <f t="shared" si="4"/>
        <v>0</v>
      </c>
      <c r="BF154" s="175">
        <f t="shared" si="5"/>
        <v>0</v>
      </c>
      <c r="BG154" s="175">
        <f t="shared" si="6"/>
        <v>0</v>
      </c>
      <c r="BH154" s="175">
        <f t="shared" si="7"/>
        <v>0</v>
      </c>
      <c r="BI154" s="175">
        <f t="shared" si="8"/>
        <v>0</v>
      </c>
      <c r="BJ154" s="17" t="s">
        <v>87</v>
      </c>
      <c r="BK154" s="175">
        <f t="shared" si="9"/>
        <v>0</v>
      </c>
      <c r="BL154" s="17" t="s">
        <v>159</v>
      </c>
      <c r="BM154" s="174" t="s">
        <v>728</v>
      </c>
    </row>
    <row r="155" spans="1:65" s="2" customFormat="1" ht="24" customHeight="1">
      <c r="A155" s="32"/>
      <c r="B155" s="161"/>
      <c r="C155" s="162" t="s">
        <v>482</v>
      </c>
      <c r="D155" s="162" t="s">
        <v>145</v>
      </c>
      <c r="E155" s="163" t="s">
        <v>443</v>
      </c>
      <c r="F155" s="164" t="s">
        <v>444</v>
      </c>
      <c r="G155" s="165" t="s">
        <v>148</v>
      </c>
      <c r="H155" s="166">
        <v>2</v>
      </c>
      <c r="I155" s="167"/>
      <c r="J155" s="168">
        <f t="shared" si="0"/>
        <v>0</v>
      </c>
      <c r="K155" s="169"/>
      <c r="L155" s="33"/>
      <c r="M155" s="170" t="s">
        <v>1</v>
      </c>
      <c r="N155" s="171" t="s">
        <v>43</v>
      </c>
      <c r="O155" s="58"/>
      <c r="P155" s="172">
        <f t="shared" si="1"/>
        <v>0</v>
      </c>
      <c r="Q155" s="172">
        <v>2.2000000000000001E-4</v>
      </c>
      <c r="R155" s="172">
        <f t="shared" si="2"/>
        <v>4.4000000000000002E-4</v>
      </c>
      <c r="S155" s="172">
        <v>0</v>
      </c>
      <c r="T155" s="173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4" t="s">
        <v>159</v>
      </c>
      <c r="AT155" s="174" t="s">
        <v>145</v>
      </c>
      <c r="AU155" s="174" t="s">
        <v>87</v>
      </c>
      <c r="AY155" s="17" t="s">
        <v>141</v>
      </c>
      <c r="BE155" s="175">
        <f t="shared" si="4"/>
        <v>0</v>
      </c>
      <c r="BF155" s="175">
        <f t="shared" si="5"/>
        <v>0</v>
      </c>
      <c r="BG155" s="175">
        <f t="shared" si="6"/>
        <v>0</v>
      </c>
      <c r="BH155" s="175">
        <f t="shared" si="7"/>
        <v>0</v>
      </c>
      <c r="BI155" s="175">
        <f t="shared" si="8"/>
        <v>0</v>
      </c>
      <c r="BJ155" s="17" t="s">
        <v>87</v>
      </c>
      <c r="BK155" s="175">
        <f t="shared" si="9"/>
        <v>0</v>
      </c>
      <c r="BL155" s="17" t="s">
        <v>159</v>
      </c>
      <c r="BM155" s="174" t="s">
        <v>729</v>
      </c>
    </row>
    <row r="156" spans="1:65" s="2" customFormat="1" ht="24" customHeight="1">
      <c r="A156" s="32"/>
      <c r="B156" s="161"/>
      <c r="C156" s="162" t="s">
        <v>486</v>
      </c>
      <c r="D156" s="162" t="s">
        <v>145</v>
      </c>
      <c r="E156" s="163" t="s">
        <v>730</v>
      </c>
      <c r="F156" s="164" t="s">
        <v>731</v>
      </c>
      <c r="G156" s="165" t="s">
        <v>148</v>
      </c>
      <c r="H156" s="166">
        <v>1</v>
      </c>
      <c r="I156" s="167"/>
      <c r="J156" s="168">
        <f t="shared" si="0"/>
        <v>0</v>
      </c>
      <c r="K156" s="169"/>
      <c r="L156" s="33"/>
      <c r="M156" s="170" t="s">
        <v>1</v>
      </c>
      <c r="N156" s="171" t="s">
        <v>43</v>
      </c>
      <c r="O156" s="58"/>
      <c r="P156" s="172">
        <f t="shared" si="1"/>
        <v>0</v>
      </c>
      <c r="Q156" s="172">
        <v>5.6999999999999998E-4</v>
      </c>
      <c r="R156" s="172">
        <f t="shared" si="2"/>
        <v>5.6999999999999998E-4</v>
      </c>
      <c r="S156" s="172">
        <v>0</v>
      </c>
      <c r="T156" s="173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4" t="s">
        <v>159</v>
      </c>
      <c r="AT156" s="174" t="s">
        <v>145</v>
      </c>
      <c r="AU156" s="174" t="s">
        <v>87</v>
      </c>
      <c r="AY156" s="17" t="s">
        <v>141</v>
      </c>
      <c r="BE156" s="175">
        <f t="shared" si="4"/>
        <v>0</v>
      </c>
      <c r="BF156" s="175">
        <f t="shared" si="5"/>
        <v>0</v>
      </c>
      <c r="BG156" s="175">
        <f t="shared" si="6"/>
        <v>0</v>
      </c>
      <c r="BH156" s="175">
        <f t="shared" si="7"/>
        <v>0</v>
      </c>
      <c r="BI156" s="175">
        <f t="shared" si="8"/>
        <v>0</v>
      </c>
      <c r="BJ156" s="17" t="s">
        <v>87</v>
      </c>
      <c r="BK156" s="175">
        <f t="shared" si="9"/>
        <v>0</v>
      </c>
      <c r="BL156" s="17" t="s">
        <v>159</v>
      </c>
      <c r="BM156" s="174" t="s">
        <v>732</v>
      </c>
    </row>
    <row r="157" spans="1:65" s="2" customFormat="1" ht="16.5" customHeight="1">
      <c r="A157" s="32"/>
      <c r="B157" s="161"/>
      <c r="C157" s="162" t="s">
        <v>406</v>
      </c>
      <c r="D157" s="162" t="s">
        <v>145</v>
      </c>
      <c r="E157" s="163" t="s">
        <v>455</v>
      </c>
      <c r="F157" s="164" t="s">
        <v>456</v>
      </c>
      <c r="G157" s="165" t="s">
        <v>148</v>
      </c>
      <c r="H157" s="166">
        <v>6</v>
      </c>
      <c r="I157" s="167"/>
      <c r="J157" s="168">
        <f t="shared" si="0"/>
        <v>0</v>
      </c>
      <c r="K157" s="169"/>
      <c r="L157" s="33"/>
      <c r="M157" s="170" t="s">
        <v>1</v>
      </c>
      <c r="N157" s="171" t="s">
        <v>43</v>
      </c>
      <c r="O157" s="58"/>
      <c r="P157" s="172">
        <f t="shared" si="1"/>
        <v>0</v>
      </c>
      <c r="Q157" s="172">
        <v>5.0000000000000001E-4</v>
      </c>
      <c r="R157" s="172">
        <f t="shared" si="2"/>
        <v>3.0000000000000001E-3</v>
      </c>
      <c r="S157" s="172">
        <v>0</v>
      </c>
      <c r="T157" s="173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4" t="s">
        <v>159</v>
      </c>
      <c r="AT157" s="174" t="s">
        <v>145</v>
      </c>
      <c r="AU157" s="174" t="s">
        <v>87</v>
      </c>
      <c r="AY157" s="17" t="s">
        <v>141</v>
      </c>
      <c r="BE157" s="175">
        <f t="shared" si="4"/>
        <v>0</v>
      </c>
      <c r="BF157" s="175">
        <f t="shared" si="5"/>
        <v>0</v>
      </c>
      <c r="BG157" s="175">
        <f t="shared" si="6"/>
        <v>0</v>
      </c>
      <c r="BH157" s="175">
        <f t="shared" si="7"/>
        <v>0</v>
      </c>
      <c r="BI157" s="175">
        <f t="shared" si="8"/>
        <v>0</v>
      </c>
      <c r="BJ157" s="17" t="s">
        <v>87</v>
      </c>
      <c r="BK157" s="175">
        <f t="shared" si="9"/>
        <v>0</v>
      </c>
      <c r="BL157" s="17" t="s">
        <v>159</v>
      </c>
      <c r="BM157" s="174" t="s">
        <v>733</v>
      </c>
    </row>
    <row r="158" spans="1:65" s="2" customFormat="1" ht="16.5" customHeight="1">
      <c r="A158" s="32"/>
      <c r="B158" s="161"/>
      <c r="C158" s="162" t="s">
        <v>291</v>
      </c>
      <c r="D158" s="162" t="s">
        <v>145</v>
      </c>
      <c r="E158" s="163" t="s">
        <v>734</v>
      </c>
      <c r="F158" s="164" t="s">
        <v>735</v>
      </c>
      <c r="G158" s="165" t="s">
        <v>148</v>
      </c>
      <c r="H158" s="166">
        <v>1</v>
      </c>
      <c r="I158" s="167"/>
      <c r="J158" s="168">
        <f t="shared" si="0"/>
        <v>0</v>
      </c>
      <c r="K158" s="169"/>
      <c r="L158" s="33"/>
      <c r="M158" s="170" t="s">
        <v>1</v>
      </c>
      <c r="N158" s="171" t="s">
        <v>43</v>
      </c>
      <c r="O158" s="58"/>
      <c r="P158" s="172">
        <f t="shared" si="1"/>
        <v>0</v>
      </c>
      <c r="Q158" s="172">
        <v>0</v>
      </c>
      <c r="R158" s="172">
        <f t="shared" si="2"/>
        <v>0</v>
      </c>
      <c r="S158" s="172">
        <v>0</v>
      </c>
      <c r="T158" s="173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4" t="s">
        <v>159</v>
      </c>
      <c r="AT158" s="174" t="s">
        <v>145</v>
      </c>
      <c r="AU158" s="174" t="s">
        <v>87</v>
      </c>
      <c r="AY158" s="17" t="s">
        <v>141</v>
      </c>
      <c r="BE158" s="175">
        <f t="shared" si="4"/>
        <v>0</v>
      </c>
      <c r="BF158" s="175">
        <f t="shared" si="5"/>
        <v>0</v>
      </c>
      <c r="BG158" s="175">
        <f t="shared" si="6"/>
        <v>0</v>
      </c>
      <c r="BH158" s="175">
        <f t="shared" si="7"/>
        <v>0</v>
      </c>
      <c r="BI158" s="175">
        <f t="shared" si="8"/>
        <v>0</v>
      </c>
      <c r="BJ158" s="17" t="s">
        <v>87</v>
      </c>
      <c r="BK158" s="175">
        <f t="shared" si="9"/>
        <v>0</v>
      </c>
      <c r="BL158" s="17" t="s">
        <v>159</v>
      </c>
      <c r="BM158" s="174" t="s">
        <v>736</v>
      </c>
    </row>
    <row r="159" spans="1:65" s="2" customFormat="1" ht="16.5" customHeight="1">
      <c r="A159" s="32"/>
      <c r="B159" s="161"/>
      <c r="C159" s="162" t="s">
        <v>8</v>
      </c>
      <c r="D159" s="162" t="s">
        <v>145</v>
      </c>
      <c r="E159" s="163" t="s">
        <v>483</v>
      </c>
      <c r="F159" s="164" t="s">
        <v>484</v>
      </c>
      <c r="G159" s="165" t="s">
        <v>168</v>
      </c>
      <c r="H159" s="166">
        <v>5.0000000000000001E-3</v>
      </c>
      <c r="I159" s="167"/>
      <c r="J159" s="168">
        <f t="shared" si="0"/>
        <v>0</v>
      </c>
      <c r="K159" s="169"/>
      <c r="L159" s="33"/>
      <c r="M159" s="170" t="s">
        <v>1</v>
      </c>
      <c r="N159" s="171" t="s">
        <v>43</v>
      </c>
      <c r="O159" s="58"/>
      <c r="P159" s="172">
        <f t="shared" si="1"/>
        <v>0</v>
      </c>
      <c r="Q159" s="172">
        <v>0</v>
      </c>
      <c r="R159" s="172">
        <f t="shared" si="2"/>
        <v>0</v>
      </c>
      <c r="S159" s="172">
        <v>0</v>
      </c>
      <c r="T159" s="173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4" t="s">
        <v>159</v>
      </c>
      <c r="AT159" s="174" t="s">
        <v>145</v>
      </c>
      <c r="AU159" s="174" t="s">
        <v>87</v>
      </c>
      <c r="AY159" s="17" t="s">
        <v>141</v>
      </c>
      <c r="BE159" s="175">
        <f t="shared" si="4"/>
        <v>0</v>
      </c>
      <c r="BF159" s="175">
        <f t="shared" si="5"/>
        <v>0</v>
      </c>
      <c r="BG159" s="175">
        <f t="shared" si="6"/>
        <v>0</v>
      </c>
      <c r="BH159" s="175">
        <f t="shared" si="7"/>
        <v>0</v>
      </c>
      <c r="BI159" s="175">
        <f t="shared" si="8"/>
        <v>0</v>
      </c>
      <c r="BJ159" s="17" t="s">
        <v>87</v>
      </c>
      <c r="BK159" s="175">
        <f t="shared" si="9"/>
        <v>0</v>
      </c>
      <c r="BL159" s="17" t="s">
        <v>159</v>
      </c>
      <c r="BM159" s="174" t="s">
        <v>737</v>
      </c>
    </row>
    <row r="160" spans="1:65" s="12" customFormat="1" ht="22.8" customHeight="1">
      <c r="B160" s="148"/>
      <c r="D160" s="149" t="s">
        <v>76</v>
      </c>
      <c r="E160" s="159" t="s">
        <v>493</v>
      </c>
      <c r="F160" s="159" t="s">
        <v>494</v>
      </c>
      <c r="I160" s="151"/>
      <c r="J160" s="160">
        <f>BK160</f>
        <v>0</v>
      </c>
      <c r="L160" s="148"/>
      <c r="M160" s="153"/>
      <c r="N160" s="154"/>
      <c r="O160" s="154"/>
      <c r="P160" s="155">
        <f>SUM(P161:P163)</f>
        <v>0</v>
      </c>
      <c r="Q160" s="154"/>
      <c r="R160" s="155">
        <f>SUM(R161:R163)</f>
        <v>0.12438000000000002</v>
      </c>
      <c r="S160" s="154"/>
      <c r="T160" s="156">
        <f>SUM(T161:T163)</f>
        <v>0</v>
      </c>
      <c r="AR160" s="149" t="s">
        <v>87</v>
      </c>
      <c r="AT160" s="157" t="s">
        <v>76</v>
      </c>
      <c r="AU160" s="157" t="s">
        <v>85</v>
      </c>
      <c r="AY160" s="149" t="s">
        <v>141</v>
      </c>
      <c r="BK160" s="158">
        <f>SUM(BK161:BK163)</f>
        <v>0</v>
      </c>
    </row>
    <row r="161" spans="1:65" s="2" customFormat="1" ht="24" customHeight="1">
      <c r="A161" s="32"/>
      <c r="B161" s="161"/>
      <c r="C161" s="162" t="s">
        <v>159</v>
      </c>
      <c r="D161" s="162" t="s">
        <v>145</v>
      </c>
      <c r="E161" s="163" t="s">
        <v>490</v>
      </c>
      <c r="F161" s="164" t="s">
        <v>491</v>
      </c>
      <c r="G161" s="165" t="s">
        <v>148</v>
      </c>
      <c r="H161" s="166">
        <v>3</v>
      </c>
      <c r="I161" s="167"/>
      <c r="J161" s="168">
        <f>ROUND(I161*H161,2)</f>
        <v>0</v>
      </c>
      <c r="K161" s="169"/>
      <c r="L161" s="33"/>
      <c r="M161" s="170" t="s">
        <v>1</v>
      </c>
      <c r="N161" s="171" t="s">
        <v>43</v>
      </c>
      <c r="O161" s="58"/>
      <c r="P161" s="172">
        <f>O161*H161</f>
        <v>0</v>
      </c>
      <c r="Q161" s="172">
        <v>1.3999999999999999E-4</v>
      </c>
      <c r="R161" s="172">
        <f>Q161*H161</f>
        <v>4.1999999999999996E-4</v>
      </c>
      <c r="S161" s="172">
        <v>0</v>
      </c>
      <c r="T161" s="173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4" t="s">
        <v>159</v>
      </c>
      <c r="AT161" s="174" t="s">
        <v>145</v>
      </c>
      <c r="AU161" s="174" t="s">
        <v>87</v>
      </c>
      <c r="AY161" s="17" t="s">
        <v>141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7" t="s">
        <v>87</v>
      </c>
      <c r="BK161" s="175">
        <f>ROUND(I161*H161,2)</f>
        <v>0</v>
      </c>
      <c r="BL161" s="17" t="s">
        <v>159</v>
      </c>
      <c r="BM161" s="174" t="s">
        <v>738</v>
      </c>
    </row>
    <row r="162" spans="1:65" s="2" customFormat="1" ht="36" customHeight="1">
      <c r="A162" s="32"/>
      <c r="B162" s="161"/>
      <c r="C162" s="162" t="s">
        <v>282</v>
      </c>
      <c r="D162" s="162" t="s">
        <v>145</v>
      </c>
      <c r="E162" s="163" t="s">
        <v>739</v>
      </c>
      <c r="F162" s="164" t="s">
        <v>740</v>
      </c>
      <c r="G162" s="165" t="s">
        <v>148</v>
      </c>
      <c r="H162" s="166">
        <v>3</v>
      </c>
      <c r="I162" s="167"/>
      <c r="J162" s="168">
        <f>ROUND(I162*H162,2)</f>
        <v>0</v>
      </c>
      <c r="K162" s="169"/>
      <c r="L162" s="33"/>
      <c r="M162" s="170" t="s">
        <v>1</v>
      </c>
      <c r="N162" s="171" t="s">
        <v>43</v>
      </c>
      <c r="O162" s="58"/>
      <c r="P162" s="172">
        <f>O162*H162</f>
        <v>0</v>
      </c>
      <c r="Q162" s="172">
        <v>4.1320000000000003E-2</v>
      </c>
      <c r="R162" s="172">
        <f>Q162*H162</f>
        <v>0.12396000000000001</v>
      </c>
      <c r="S162" s="172">
        <v>0</v>
      </c>
      <c r="T162" s="173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4" t="s">
        <v>159</v>
      </c>
      <c r="AT162" s="174" t="s">
        <v>145</v>
      </c>
      <c r="AU162" s="174" t="s">
        <v>87</v>
      </c>
      <c r="AY162" s="17" t="s">
        <v>141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7" t="s">
        <v>87</v>
      </c>
      <c r="BK162" s="175">
        <f>ROUND(I162*H162,2)</f>
        <v>0</v>
      </c>
      <c r="BL162" s="17" t="s">
        <v>159</v>
      </c>
      <c r="BM162" s="174" t="s">
        <v>741</v>
      </c>
    </row>
    <row r="163" spans="1:65" s="13" customFormat="1" ht="10.199999999999999">
      <c r="B163" s="176"/>
      <c r="D163" s="177" t="s">
        <v>260</v>
      </c>
      <c r="E163" s="178" t="s">
        <v>1</v>
      </c>
      <c r="F163" s="179" t="s">
        <v>742</v>
      </c>
      <c r="H163" s="180">
        <v>3</v>
      </c>
      <c r="I163" s="181"/>
      <c r="L163" s="176"/>
      <c r="M163" s="182"/>
      <c r="N163" s="183"/>
      <c r="O163" s="183"/>
      <c r="P163" s="183"/>
      <c r="Q163" s="183"/>
      <c r="R163" s="183"/>
      <c r="S163" s="183"/>
      <c r="T163" s="184"/>
      <c r="AT163" s="178" t="s">
        <v>260</v>
      </c>
      <c r="AU163" s="178" t="s">
        <v>87</v>
      </c>
      <c r="AV163" s="13" t="s">
        <v>87</v>
      </c>
      <c r="AW163" s="13" t="s">
        <v>34</v>
      </c>
      <c r="AX163" s="13" t="s">
        <v>85</v>
      </c>
      <c r="AY163" s="178" t="s">
        <v>141</v>
      </c>
    </row>
    <row r="164" spans="1:65" s="12" customFormat="1" ht="25.95" customHeight="1">
      <c r="B164" s="148"/>
      <c r="D164" s="149" t="s">
        <v>76</v>
      </c>
      <c r="E164" s="150" t="s">
        <v>656</v>
      </c>
      <c r="F164" s="150" t="s">
        <v>657</v>
      </c>
      <c r="I164" s="151"/>
      <c r="J164" s="152">
        <f>BK164</f>
        <v>0</v>
      </c>
      <c r="L164" s="148"/>
      <c r="M164" s="153"/>
      <c r="N164" s="154"/>
      <c r="O164" s="154"/>
      <c r="P164" s="155">
        <f>SUM(P165:P169)</f>
        <v>0</v>
      </c>
      <c r="Q164" s="154"/>
      <c r="R164" s="155">
        <f>SUM(R165:R169)</f>
        <v>0</v>
      </c>
      <c r="S164" s="154"/>
      <c r="T164" s="156">
        <f>SUM(T165:T169)</f>
        <v>0</v>
      </c>
      <c r="AR164" s="149" t="s">
        <v>149</v>
      </c>
      <c r="AT164" s="157" t="s">
        <v>76</v>
      </c>
      <c r="AU164" s="157" t="s">
        <v>77</v>
      </c>
      <c r="AY164" s="149" t="s">
        <v>141</v>
      </c>
      <c r="BK164" s="158">
        <f>SUM(BK165:BK169)</f>
        <v>0</v>
      </c>
    </row>
    <row r="165" spans="1:65" s="2" customFormat="1" ht="24" customHeight="1">
      <c r="A165" s="32"/>
      <c r="B165" s="161"/>
      <c r="C165" s="162" t="s">
        <v>743</v>
      </c>
      <c r="D165" s="162" t="s">
        <v>145</v>
      </c>
      <c r="E165" s="163" t="s">
        <v>744</v>
      </c>
      <c r="F165" s="164" t="s">
        <v>745</v>
      </c>
      <c r="G165" s="165" t="s">
        <v>661</v>
      </c>
      <c r="H165" s="166">
        <v>20</v>
      </c>
      <c r="I165" s="167"/>
      <c r="J165" s="168">
        <f>ROUND(I165*H165,2)</f>
        <v>0</v>
      </c>
      <c r="K165" s="169"/>
      <c r="L165" s="33"/>
      <c r="M165" s="170" t="s">
        <v>1</v>
      </c>
      <c r="N165" s="171" t="s">
        <v>43</v>
      </c>
      <c r="O165" s="58"/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4" t="s">
        <v>662</v>
      </c>
      <c r="AT165" s="174" t="s">
        <v>145</v>
      </c>
      <c r="AU165" s="174" t="s">
        <v>85</v>
      </c>
      <c r="AY165" s="17" t="s">
        <v>141</v>
      </c>
      <c r="BE165" s="175">
        <f>IF(N165="základní",J165,0)</f>
        <v>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7" t="s">
        <v>87</v>
      </c>
      <c r="BK165" s="175">
        <f>ROUND(I165*H165,2)</f>
        <v>0</v>
      </c>
      <c r="BL165" s="17" t="s">
        <v>662</v>
      </c>
      <c r="BM165" s="174" t="s">
        <v>746</v>
      </c>
    </row>
    <row r="166" spans="1:65" s="13" customFormat="1" ht="10.199999999999999">
      <c r="B166" s="176"/>
      <c r="D166" s="177" t="s">
        <v>260</v>
      </c>
      <c r="E166" s="178" t="s">
        <v>1</v>
      </c>
      <c r="F166" s="179" t="s">
        <v>747</v>
      </c>
      <c r="H166" s="180">
        <v>20</v>
      </c>
      <c r="I166" s="181"/>
      <c r="L166" s="176"/>
      <c r="M166" s="182"/>
      <c r="N166" s="183"/>
      <c r="O166" s="183"/>
      <c r="P166" s="183"/>
      <c r="Q166" s="183"/>
      <c r="R166" s="183"/>
      <c r="S166" s="183"/>
      <c r="T166" s="184"/>
      <c r="AT166" s="178" t="s">
        <v>260</v>
      </c>
      <c r="AU166" s="178" t="s">
        <v>85</v>
      </c>
      <c r="AV166" s="13" t="s">
        <v>87</v>
      </c>
      <c r="AW166" s="13" t="s">
        <v>34</v>
      </c>
      <c r="AX166" s="13" t="s">
        <v>77</v>
      </c>
      <c r="AY166" s="178" t="s">
        <v>141</v>
      </c>
    </row>
    <row r="167" spans="1:65" s="15" customFormat="1" ht="10.199999999999999">
      <c r="B167" s="208"/>
      <c r="D167" s="177" t="s">
        <v>260</v>
      </c>
      <c r="E167" s="209" t="s">
        <v>1</v>
      </c>
      <c r="F167" s="210" t="s">
        <v>748</v>
      </c>
      <c r="H167" s="211">
        <v>20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09" t="s">
        <v>260</v>
      </c>
      <c r="AU167" s="209" t="s">
        <v>85</v>
      </c>
      <c r="AV167" s="15" t="s">
        <v>149</v>
      </c>
      <c r="AW167" s="15" t="s">
        <v>34</v>
      </c>
      <c r="AX167" s="15" t="s">
        <v>85</v>
      </c>
      <c r="AY167" s="209" t="s">
        <v>141</v>
      </c>
    </row>
    <row r="168" spans="1:65" s="2" customFormat="1" ht="16.5" customHeight="1">
      <c r="A168" s="32"/>
      <c r="B168" s="161"/>
      <c r="C168" s="162" t="s">
        <v>424</v>
      </c>
      <c r="D168" s="162" t="s">
        <v>145</v>
      </c>
      <c r="E168" s="163" t="s">
        <v>749</v>
      </c>
      <c r="F168" s="164" t="s">
        <v>750</v>
      </c>
      <c r="G168" s="165" t="s">
        <v>216</v>
      </c>
      <c r="H168" s="166">
        <v>1</v>
      </c>
      <c r="I168" s="167"/>
      <c r="J168" s="168">
        <f>ROUND(I168*H168,2)</f>
        <v>0</v>
      </c>
      <c r="K168" s="169"/>
      <c r="L168" s="33"/>
      <c r="M168" s="170" t="s">
        <v>1</v>
      </c>
      <c r="N168" s="171" t="s">
        <v>43</v>
      </c>
      <c r="O168" s="58"/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4" t="s">
        <v>675</v>
      </c>
      <c r="AT168" s="174" t="s">
        <v>145</v>
      </c>
      <c r="AU168" s="174" t="s">
        <v>85</v>
      </c>
      <c r="AY168" s="17" t="s">
        <v>141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7" t="s">
        <v>87</v>
      </c>
      <c r="BK168" s="175">
        <f>ROUND(I168*H168,2)</f>
        <v>0</v>
      </c>
      <c r="BL168" s="17" t="s">
        <v>675</v>
      </c>
      <c r="BM168" s="174" t="s">
        <v>751</v>
      </c>
    </row>
    <row r="169" spans="1:65" s="2" customFormat="1" ht="16.5" customHeight="1">
      <c r="A169" s="32"/>
      <c r="B169" s="161"/>
      <c r="C169" s="162" t="s">
        <v>402</v>
      </c>
      <c r="D169" s="162" t="s">
        <v>145</v>
      </c>
      <c r="E169" s="163" t="s">
        <v>673</v>
      </c>
      <c r="F169" s="164" t="s">
        <v>752</v>
      </c>
      <c r="G169" s="165" t="s">
        <v>177</v>
      </c>
      <c r="H169" s="166">
        <v>5</v>
      </c>
      <c r="I169" s="167"/>
      <c r="J169" s="168">
        <f>ROUND(I169*H169,2)</f>
        <v>0</v>
      </c>
      <c r="K169" s="169"/>
      <c r="L169" s="33"/>
      <c r="M169" s="203" t="s">
        <v>1</v>
      </c>
      <c r="N169" s="204" t="s">
        <v>43</v>
      </c>
      <c r="O169" s="205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74" t="s">
        <v>675</v>
      </c>
      <c r="AT169" s="174" t="s">
        <v>145</v>
      </c>
      <c r="AU169" s="174" t="s">
        <v>85</v>
      </c>
      <c r="AY169" s="17" t="s">
        <v>141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7" t="s">
        <v>87</v>
      </c>
      <c r="BK169" s="175">
        <f>ROUND(I169*H169,2)</f>
        <v>0</v>
      </c>
      <c r="BL169" s="17" t="s">
        <v>675</v>
      </c>
      <c r="BM169" s="174" t="s">
        <v>753</v>
      </c>
    </row>
    <row r="170" spans="1:65" s="2" customFormat="1" ht="6.9" customHeight="1">
      <c r="A170" s="32"/>
      <c r="B170" s="47"/>
      <c r="C170" s="48"/>
      <c r="D170" s="48"/>
      <c r="E170" s="48"/>
      <c r="F170" s="48"/>
      <c r="G170" s="48"/>
      <c r="H170" s="48"/>
      <c r="I170" s="120"/>
      <c r="J170" s="48"/>
      <c r="K170" s="48"/>
      <c r="L170" s="33"/>
      <c r="M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</row>
  </sheetData>
  <autoFilter ref="C124:K169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2"/>
  <sheetViews>
    <sheetView showGridLines="0" workbookViewId="0">
      <selection activeCell="E15" sqref="E15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93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87</v>
      </c>
    </row>
    <row r="4" spans="1:46" s="1" customFormat="1" ht="24.9" customHeight="1">
      <c r="B4" s="20"/>
      <c r="D4" s="21" t="s">
        <v>97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8" t="str">
        <f>'Rekapitulace stavby'!K6</f>
        <v>Změna topného média - č. akce SM/20/303</v>
      </c>
      <c r="F7" s="259"/>
      <c r="G7" s="259"/>
      <c r="H7" s="259"/>
      <c r="I7" s="93"/>
      <c r="L7" s="20"/>
    </row>
    <row r="8" spans="1:46" s="2" customFormat="1" ht="12" customHeight="1">
      <c r="A8" s="32"/>
      <c r="B8" s="33"/>
      <c r="C8" s="32"/>
      <c r="D8" s="27" t="s">
        <v>98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754</v>
      </c>
      <c r="F9" s="260"/>
      <c r="G9" s="260"/>
      <c r="H9" s="26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19. 2. 2020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1" t="str">
        <f>'Rekapitulace stavby'!E14</f>
        <v>Vyplň údaj</v>
      </c>
      <c r="F18" s="241"/>
      <c r="G18" s="241"/>
      <c r="H18" s="241"/>
      <c r="I18" s="9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7" t="s">
        <v>25</v>
      </c>
      <c r="J20" s="25" t="s">
        <v>32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100</v>
      </c>
      <c r="F21" s="32"/>
      <c r="G21" s="32"/>
      <c r="H21" s="32"/>
      <c r="I21" s="9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97" t="s">
        <v>25</v>
      </c>
      <c r="J23" s="25" t="s">
        <v>32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100</v>
      </c>
      <c r="F24" s="32"/>
      <c r="G24" s="32"/>
      <c r="H24" s="32"/>
      <c r="I24" s="9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5" t="s">
        <v>1</v>
      </c>
      <c r="F27" s="245"/>
      <c r="G27" s="245"/>
      <c r="H27" s="24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37</v>
      </c>
      <c r="E30" s="32"/>
      <c r="F30" s="32"/>
      <c r="G30" s="32"/>
      <c r="H30" s="32"/>
      <c r="I30" s="96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4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5" t="s">
        <v>41</v>
      </c>
      <c r="E33" s="27" t="s">
        <v>42</v>
      </c>
      <c r="F33" s="106">
        <f>ROUND((SUM(BE120:BE151)),  2)</f>
        <v>0</v>
      </c>
      <c r="G33" s="32"/>
      <c r="H33" s="32"/>
      <c r="I33" s="107">
        <v>0.21</v>
      </c>
      <c r="J33" s="106">
        <f>ROUND(((SUM(BE120:BE151))*I33),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43</v>
      </c>
      <c r="F34" s="106">
        <f>ROUND((SUM(BF120:BF151)),  2)</f>
        <v>0</v>
      </c>
      <c r="G34" s="32"/>
      <c r="H34" s="32"/>
      <c r="I34" s="107">
        <v>0.15</v>
      </c>
      <c r="J34" s="106">
        <f>ROUND(((SUM(BF120:BF151))*I34),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44</v>
      </c>
      <c r="F35" s="106">
        <f>ROUND((SUM(BG120:BG151)),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45</v>
      </c>
      <c r="F36" s="106">
        <f>ROUND((SUM(BH120:BH151)),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46</v>
      </c>
      <c r="F37" s="106">
        <f>ROUND((SUM(BI120:BI151)),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47</v>
      </c>
      <c r="E39" s="60"/>
      <c r="F39" s="60"/>
      <c r="G39" s="110" t="s">
        <v>48</v>
      </c>
      <c r="H39" s="111" t="s">
        <v>49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I41" s="93"/>
      <c r="L41" s="20"/>
    </row>
    <row r="42" spans="1:31" s="1" customFormat="1" ht="14.4" customHeight="1">
      <c r="B42" s="20"/>
      <c r="I42" s="93"/>
      <c r="L42" s="20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50</v>
      </c>
      <c r="E50" s="44"/>
      <c r="F50" s="44"/>
      <c r="G50" s="43" t="s">
        <v>51</v>
      </c>
      <c r="H50" s="44"/>
      <c r="I50" s="115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52</v>
      </c>
      <c r="E61" s="35"/>
      <c r="F61" s="116" t="s">
        <v>53</v>
      </c>
      <c r="G61" s="45" t="s">
        <v>52</v>
      </c>
      <c r="H61" s="35"/>
      <c r="I61" s="117"/>
      <c r="J61" s="11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52</v>
      </c>
      <c r="E76" s="35"/>
      <c r="F76" s="116" t="s">
        <v>53</v>
      </c>
      <c r="G76" s="45" t="s">
        <v>52</v>
      </c>
      <c r="H76" s="35"/>
      <c r="I76" s="117"/>
      <c r="J76" s="11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8" t="str">
        <f>E7</f>
        <v>Změna topného média - č. akce SM/20/303</v>
      </c>
      <c r="F85" s="259"/>
      <c r="G85" s="259"/>
      <c r="H85" s="25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03 - Plynovodní přípojka</v>
      </c>
      <c r="F87" s="260"/>
      <c r="G87" s="260"/>
      <c r="H87" s="26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Českých bratří 141, 517 43 Potštejn</v>
      </c>
      <c r="G89" s="32"/>
      <c r="H89" s="32"/>
      <c r="I89" s="97" t="s">
        <v>22</v>
      </c>
      <c r="J89" s="55" t="str">
        <f>IF(J12="","",J12)</f>
        <v>19. 2. 2020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>Dětský domov, Potštejn, Českých bratří 141</v>
      </c>
      <c r="G91" s="32"/>
      <c r="H91" s="32"/>
      <c r="I91" s="97" t="s">
        <v>31</v>
      </c>
      <c r="J91" s="30" t="str">
        <f>E21</f>
        <v>Ingplan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7" t="s">
        <v>35</v>
      </c>
      <c r="J92" s="30" t="str">
        <f>E24</f>
        <v>Ingplan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1:31" s="9" customFormat="1" ht="24.9" customHeight="1">
      <c r="B97" s="126"/>
      <c r="D97" s="127" t="s">
        <v>106</v>
      </c>
      <c r="E97" s="128"/>
      <c r="F97" s="128"/>
      <c r="G97" s="128"/>
      <c r="H97" s="128"/>
      <c r="I97" s="129"/>
      <c r="J97" s="130">
        <f>J121</f>
        <v>0</v>
      </c>
      <c r="L97" s="126"/>
    </row>
    <row r="98" spans="1:31" s="10" customFormat="1" ht="19.95" customHeight="1">
      <c r="B98" s="131"/>
      <c r="D98" s="132" t="s">
        <v>755</v>
      </c>
      <c r="E98" s="133"/>
      <c r="F98" s="133"/>
      <c r="G98" s="133"/>
      <c r="H98" s="133"/>
      <c r="I98" s="134"/>
      <c r="J98" s="135">
        <f>J122</f>
        <v>0</v>
      </c>
      <c r="L98" s="131"/>
    </row>
    <row r="99" spans="1:31" s="9" customFormat="1" ht="24.9" customHeight="1">
      <c r="B99" s="126"/>
      <c r="D99" s="127" t="s">
        <v>108</v>
      </c>
      <c r="E99" s="128"/>
      <c r="F99" s="128"/>
      <c r="G99" s="128"/>
      <c r="H99" s="128"/>
      <c r="I99" s="129"/>
      <c r="J99" s="130">
        <f>J149</f>
        <v>0</v>
      </c>
      <c r="L99" s="126"/>
    </row>
    <row r="100" spans="1:31" s="10" customFormat="1" ht="19.95" customHeight="1">
      <c r="B100" s="131"/>
      <c r="D100" s="132" t="s">
        <v>111</v>
      </c>
      <c r="E100" s="133"/>
      <c r="F100" s="133"/>
      <c r="G100" s="133"/>
      <c r="H100" s="133"/>
      <c r="I100" s="134"/>
      <c r="J100" s="135">
        <f>J150</f>
        <v>0</v>
      </c>
      <c r="L100" s="131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96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" customHeight="1">
      <c r="A102" s="32"/>
      <c r="B102" s="47"/>
      <c r="C102" s="48"/>
      <c r="D102" s="48"/>
      <c r="E102" s="48"/>
      <c r="F102" s="48"/>
      <c r="G102" s="48"/>
      <c r="H102" s="48"/>
      <c r="I102" s="120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" customHeight="1">
      <c r="A106" s="32"/>
      <c r="B106" s="49"/>
      <c r="C106" s="50"/>
      <c r="D106" s="50"/>
      <c r="E106" s="50"/>
      <c r="F106" s="50"/>
      <c r="G106" s="50"/>
      <c r="H106" s="50"/>
      <c r="I106" s="121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" customHeight="1">
      <c r="A107" s="32"/>
      <c r="B107" s="33"/>
      <c r="C107" s="21" t="s">
        <v>126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" customHeight="1">
      <c r="A108" s="32"/>
      <c r="B108" s="33"/>
      <c r="C108" s="32"/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58" t="str">
        <f>E7</f>
        <v>Změna topného média - č. akce SM/20/303</v>
      </c>
      <c r="F110" s="259"/>
      <c r="G110" s="259"/>
      <c r="H110" s="259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98</v>
      </c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8" t="str">
        <f>E9</f>
        <v>03 - Plynovodní přípojka</v>
      </c>
      <c r="F112" s="260"/>
      <c r="G112" s="260"/>
      <c r="H112" s="260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>Českých bratří 141, 517 43 Potštejn</v>
      </c>
      <c r="G114" s="32"/>
      <c r="H114" s="32"/>
      <c r="I114" s="97" t="s">
        <v>22</v>
      </c>
      <c r="J114" s="55" t="str">
        <f>IF(J12="","",J12)</f>
        <v>19. 2. 2020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24</v>
      </c>
      <c r="D116" s="32"/>
      <c r="E116" s="32"/>
      <c r="F116" s="25" t="str">
        <f>E15</f>
        <v>Dětský domov, Potštejn, Českých bratří 141</v>
      </c>
      <c r="G116" s="32"/>
      <c r="H116" s="32"/>
      <c r="I116" s="97" t="s">
        <v>31</v>
      </c>
      <c r="J116" s="30" t="str">
        <f>E21</f>
        <v>Ingplan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29</v>
      </c>
      <c r="D117" s="32"/>
      <c r="E117" s="32"/>
      <c r="F117" s="25" t="str">
        <f>IF(E18="","",E18)</f>
        <v>Vyplň údaj</v>
      </c>
      <c r="G117" s="32"/>
      <c r="H117" s="32"/>
      <c r="I117" s="97" t="s">
        <v>35</v>
      </c>
      <c r="J117" s="30" t="str">
        <f>E24</f>
        <v>Ingplan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36"/>
      <c r="B119" s="137"/>
      <c r="C119" s="138" t="s">
        <v>127</v>
      </c>
      <c r="D119" s="139" t="s">
        <v>62</v>
      </c>
      <c r="E119" s="139" t="s">
        <v>58</v>
      </c>
      <c r="F119" s="139" t="s">
        <v>59</v>
      </c>
      <c r="G119" s="139" t="s">
        <v>128</v>
      </c>
      <c r="H119" s="139" t="s">
        <v>129</v>
      </c>
      <c r="I119" s="140" t="s">
        <v>130</v>
      </c>
      <c r="J119" s="141" t="s">
        <v>103</v>
      </c>
      <c r="K119" s="142" t="s">
        <v>131</v>
      </c>
      <c r="L119" s="143"/>
      <c r="M119" s="62" t="s">
        <v>1</v>
      </c>
      <c r="N119" s="63" t="s">
        <v>41</v>
      </c>
      <c r="O119" s="63" t="s">
        <v>132</v>
      </c>
      <c r="P119" s="63" t="s">
        <v>133</v>
      </c>
      <c r="Q119" s="63" t="s">
        <v>134</v>
      </c>
      <c r="R119" s="63" t="s">
        <v>135</v>
      </c>
      <c r="S119" s="63" t="s">
        <v>136</v>
      </c>
      <c r="T119" s="64" t="s">
        <v>137</v>
      </c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</row>
    <row r="120" spans="1:65" s="2" customFormat="1" ht="22.8" customHeight="1">
      <c r="A120" s="32"/>
      <c r="B120" s="33"/>
      <c r="C120" s="69" t="s">
        <v>138</v>
      </c>
      <c r="D120" s="32"/>
      <c r="E120" s="32"/>
      <c r="F120" s="32"/>
      <c r="G120" s="32"/>
      <c r="H120" s="32"/>
      <c r="I120" s="96"/>
      <c r="J120" s="144">
        <f>BK120</f>
        <v>0</v>
      </c>
      <c r="K120" s="32"/>
      <c r="L120" s="33"/>
      <c r="M120" s="65"/>
      <c r="N120" s="56"/>
      <c r="O120" s="66"/>
      <c r="P120" s="145">
        <f>P121+P149</f>
        <v>0</v>
      </c>
      <c r="Q120" s="66"/>
      <c r="R120" s="145">
        <f>R121+R149</f>
        <v>11.99738</v>
      </c>
      <c r="S120" s="66"/>
      <c r="T120" s="146">
        <f>T121+T149</f>
        <v>13.2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76</v>
      </c>
      <c r="AU120" s="17" t="s">
        <v>105</v>
      </c>
      <c r="BK120" s="147">
        <f>BK121+BK149</f>
        <v>0</v>
      </c>
    </row>
    <row r="121" spans="1:65" s="12" customFormat="1" ht="25.95" customHeight="1">
      <c r="B121" s="148"/>
      <c r="D121" s="149" t="s">
        <v>76</v>
      </c>
      <c r="E121" s="150" t="s">
        <v>139</v>
      </c>
      <c r="F121" s="150" t="s">
        <v>140</v>
      </c>
      <c r="I121" s="151"/>
      <c r="J121" s="152">
        <f>BK121</f>
        <v>0</v>
      </c>
      <c r="L121" s="148"/>
      <c r="M121" s="153"/>
      <c r="N121" s="154"/>
      <c r="O121" s="154"/>
      <c r="P121" s="155">
        <f>P122</f>
        <v>0</v>
      </c>
      <c r="Q121" s="154"/>
      <c r="R121" s="155">
        <f>R122</f>
        <v>11.9953</v>
      </c>
      <c r="S121" s="154"/>
      <c r="T121" s="156">
        <f>T122</f>
        <v>13.2</v>
      </c>
      <c r="AR121" s="149" t="s">
        <v>85</v>
      </c>
      <c r="AT121" s="157" t="s">
        <v>76</v>
      </c>
      <c r="AU121" s="157" t="s">
        <v>77</v>
      </c>
      <c r="AY121" s="149" t="s">
        <v>141</v>
      </c>
      <c r="BK121" s="158">
        <f>BK122</f>
        <v>0</v>
      </c>
    </row>
    <row r="122" spans="1:65" s="12" customFormat="1" ht="22.8" customHeight="1">
      <c r="B122" s="148"/>
      <c r="D122" s="149" t="s">
        <v>76</v>
      </c>
      <c r="E122" s="159" t="s">
        <v>519</v>
      </c>
      <c r="F122" s="159" t="s">
        <v>756</v>
      </c>
      <c r="I122" s="151"/>
      <c r="J122" s="160">
        <f>BK122</f>
        <v>0</v>
      </c>
      <c r="L122" s="148"/>
      <c r="M122" s="153"/>
      <c r="N122" s="154"/>
      <c r="O122" s="154"/>
      <c r="P122" s="155">
        <f>SUM(P123:P148)</f>
        <v>0</v>
      </c>
      <c r="Q122" s="154"/>
      <c r="R122" s="155">
        <f>SUM(R123:R148)</f>
        <v>11.9953</v>
      </c>
      <c r="S122" s="154"/>
      <c r="T122" s="156">
        <f>SUM(T123:T148)</f>
        <v>13.2</v>
      </c>
      <c r="AR122" s="149" t="s">
        <v>85</v>
      </c>
      <c r="AT122" s="157" t="s">
        <v>76</v>
      </c>
      <c r="AU122" s="157" t="s">
        <v>85</v>
      </c>
      <c r="AY122" s="149" t="s">
        <v>141</v>
      </c>
      <c r="BK122" s="158">
        <f>SUM(BK123:BK148)</f>
        <v>0</v>
      </c>
    </row>
    <row r="123" spans="1:65" s="2" customFormat="1" ht="16.5" customHeight="1">
      <c r="A123" s="32"/>
      <c r="B123" s="161"/>
      <c r="C123" s="162" t="s">
        <v>723</v>
      </c>
      <c r="D123" s="162" t="s">
        <v>145</v>
      </c>
      <c r="E123" s="163" t="s">
        <v>757</v>
      </c>
      <c r="F123" s="164" t="s">
        <v>758</v>
      </c>
      <c r="G123" s="165" t="s">
        <v>177</v>
      </c>
      <c r="H123" s="166">
        <v>18</v>
      </c>
      <c r="I123" s="167"/>
      <c r="J123" s="168">
        <f t="shared" ref="J123:J129" si="0">ROUND(I123*H123,2)</f>
        <v>0</v>
      </c>
      <c r="K123" s="169"/>
      <c r="L123" s="33"/>
      <c r="M123" s="170" t="s">
        <v>1</v>
      </c>
      <c r="N123" s="171" t="s">
        <v>43</v>
      </c>
      <c r="O123" s="58"/>
      <c r="P123" s="172">
        <f t="shared" ref="P123:P129" si="1">O123*H123</f>
        <v>0</v>
      </c>
      <c r="Q123" s="172">
        <v>0</v>
      </c>
      <c r="R123" s="172">
        <f t="shared" ref="R123:R129" si="2">Q123*H123</f>
        <v>0</v>
      </c>
      <c r="S123" s="172">
        <v>0</v>
      </c>
      <c r="T123" s="173">
        <f t="shared" ref="T123:T129" si="3"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4" t="s">
        <v>149</v>
      </c>
      <c r="AT123" s="174" t="s">
        <v>145</v>
      </c>
      <c r="AU123" s="174" t="s">
        <v>87</v>
      </c>
      <c r="AY123" s="17" t="s">
        <v>141</v>
      </c>
      <c r="BE123" s="175">
        <f t="shared" ref="BE123:BE129" si="4">IF(N123="základní",J123,0)</f>
        <v>0</v>
      </c>
      <c r="BF123" s="175">
        <f t="shared" ref="BF123:BF129" si="5">IF(N123="snížená",J123,0)</f>
        <v>0</v>
      </c>
      <c r="BG123" s="175">
        <f t="shared" ref="BG123:BG129" si="6">IF(N123="zákl. přenesená",J123,0)</f>
        <v>0</v>
      </c>
      <c r="BH123" s="175">
        <f t="shared" ref="BH123:BH129" si="7">IF(N123="sníž. přenesená",J123,0)</f>
        <v>0</v>
      </c>
      <c r="BI123" s="175">
        <f t="shared" ref="BI123:BI129" si="8">IF(N123="nulová",J123,0)</f>
        <v>0</v>
      </c>
      <c r="BJ123" s="17" t="s">
        <v>87</v>
      </c>
      <c r="BK123" s="175">
        <f t="shared" ref="BK123:BK129" si="9">ROUND(I123*H123,2)</f>
        <v>0</v>
      </c>
      <c r="BL123" s="17" t="s">
        <v>149</v>
      </c>
      <c r="BM123" s="174" t="s">
        <v>759</v>
      </c>
    </row>
    <row r="124" spans="1:65" s="2" customFormat="1" ht="16.5" customHeight="1">
      <c r="A124" s="32"/>
      <c r="B124" s="161"/>
      <c r="C124" s="162" t="s">
        <v>307</v>
      </c>
      <c r="D124" s="162" t="s">
        <v>145</v>
      </c>
      <c r="E124" s="163" t="s">
        <v>760</v>
      </c>
      <c r="F124" s="164" t="s">
        <v>761</v>
      </c>
      <c r="G124" s="165" t="s">
        <v>216</v>
      </c>
      <c r="H124" s="166">
        <v>1</v>
      </c>
      <c r="I124" s="167"/>
      <c r="J124" s="168">
        <f t="shared" si="0"/>
        <v>0</v>
      </c>
      <c r="K124" s="169"/>
      <c r="L124" s="33"/>
      <c r="M124" s="170" t="s">
        <v>1</v>
      </c>
      <c r="N124" s="171" t="s">
        <v>43</v>
      </c>
      <c r="O124" s="58"/>
      <c r="P124" s="172">
        <f t="shared" si="1"/>
        <v>0</v>
      </c>
      <c r="Q124" s="172">
        <v>0</v>
      </c>
      <c r="R124" s="172">
        <f t="shared" si="2"/>
        <v>0</v>
      </c>
      <c r="S124" s="172">
        <v>0</v>
      </c>
      <c r="T124" s="173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74" t="s">
        <v>149</v>
      </c>
      <c r="AT124" s="174" t="s">
        <v>145</v>
      </c>
      <c r="AU124" s="174" t="s">
        <v>87</v>
      </c>
      <c r="AY124" s="17" t="s">
        <v>141</v>
      </c>
      <c r="BE124" s="175">
        <f t="shared" si="4"/>
        <v>0</v>
      </c>
      <c r="BF124" s="175">
        <f t="shared" si="5"/>
        <v>0</v>
      </c>
      <c r="BG124" s="175">
        <f t="shared" si="6"/>
        <v>0</v>
      </c>
      <c r="BH124" s="175">
        <f t="shared" si="7"/>
        <v>0</v>
      </c>
      <c r="BI124" s="175">
        <f t="shared" si="8"/>
        <v>0</v>
      </c>
      <c r="BJ124" s="17" t="s">
        <v>87</v>
      </c>
      <c r="BK124" s="175">
        <f t="shared" si="9"/>
        <v>0</v>
      </c>
      <c r="BL124" s="17" t="s">
        <v>149</v>
      </c>
      <c r="BM124" s="174" t="s">
        <v>762</v>
      </c>
    </row>
    <row r="125" spans="1:65" s="2" customFormat="1" ht="24" customHeight="1">
      <c r="A125" s="32"/>
      <c r="B125" s="161"/>
      <c r="C125" s="162" t="s">
        <v>7</v>
      </c>
      <c r="D125" s="162" t="s">
        <v>145</v>
      </c>
      <c r="E125" s="163" t="s">
        <v>763</v>
      </c>
      <c r="F125" s="164" t="s">
        <v>764</v>
      </c>
      <c r="G125" s="165" t="s">
        <v>158</v>
      </c>
      <c r="H125" s="166">
        <v>50</v>
      </c>
      <c r="I125" s="167"/>
      <c r="J125" s="168">
        <f t="shared" si="0"/>
        <v>0</v>
      </c>
      <c r="K125" s="169"/>
      <c r="L125" s="33"/>
      <c r="M125" s="170" t="s">
        <v>1</v>
      </c>
      <c r="N125" s="171" t="s">
        <v>43</v>
      </c>
      <c r="O125" s="58"/>
      <c r="P125" s="172">
        <f t="shared" si="1"/>
        <v>0</v>
      </c>
      <c r="Q125" s="172">
        <v>0</v>
      </c>
      <c r="R125" s="172">
        <f t="shared" si="2"/>
        <v>0</v>
      </c>
      <c r="S125" s="172">
        <v>0</v>
      </c>
      <c r="T125" s="173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74" t="s">
        <v>149</v>
      </c>
      <c r="AT125" s="174" t="s">
        <v>145</v>
      </c>
      <c r="AU125" s="174" t="s">
        <v>87</v>
      </c>
      <c r="AY125" s="17" t="s">
        <v>141</v>
      </c>
      <c r="BE125" s="175">
        <f t="shared" si="4"/>
        <v>0</v>
      </c>
      <c r="BF125" s="175">
        <f t="shared" si="5"/>
        <v>0</v>
      </c>
      <c r="BG125" s="175">
        <f t="shared" si="6"/>
        <v>0</v>
      </c>
      <c r="BH125" s="175">
        <f t="shared" si="7"/>
        <v>0</v>
      </c>
      <c r="BI125" s="175">
        <f t="shared" si="8"/>
        <v>0</v>
      </c>
      <c r="BJ125" s="17" t="s">
        <v>87</v>
      </c>
      <c r="BK125" s="175">
        <f t="shared" si="9"/>
        <v>0</v>
      </c>
      <c r="BL125" s="17" t="s">
        <v>149</v>
      </c>
      <c r="BM125" s="174" t="s">
        <v>765</v>
      </c>
    </row>
    <row r="126" spans="1:65" s="2" customFormat="1" ht="24" customHeight="1">
      <c r="A126" s="32"/>
      <c r="B126" s="161"/>
      <c r="C126" s="192" t="s">
        <v>486</v>
      </c>
      <c r="D126" s="192" t="s">
        <v>549</v>
      </c>
      <c r="E126" s="193" t="s">
        <v>766</v>
      </c>
      <c r="F126" s="194" t="s">
        <v>767</v>
      </c>
      <c r="G126" s="195" t="s">
        <v>158</v>
      </c>
      <c r="H126" s="196">
        <v>50</v>
      </c>
      <c r="I126" s="197"/>
      <c r="J126" s="198">
        <f t="shared" si="0"/>
        <v>0</v>
      </c>
      <c r="K126" s="199"/>
      <c r="L126" s="200"/>
      <c r="M126" s="201" t="s">
        <v>1</v>
      </c>
      <c r="N126" s="202" t="s">
        <v>43</v>
      </c>
      <c r="O126" s="58"/>
      <c r="P126" s="172">
        <f t="shared" si="1"/>
        <v>0</v>
      </c>
      <c r="Q126" s="172">
        <v>1.06E-3</v>
      </c>
      <c r="R126" s="172">
        <f t="shared" si="2"/>
        <v>5.2999999999999999E-2</v>
      </c>
      <c r="S126" s="172">
        <v>0</v>
      </c>
      <c r="T126" s="173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4" t="s">
        <v>519</v>
      </c>
      <c r="AT126" s="174" t="s">
        <v>549</v>
      </c>
      <c r="AU126" s="174" t="s">
        <v>87</v>
      </c>
      <c r="AY126" s="17" t="s">
        <v>141</v>
      </c>
      <c r="BE126" s="175">
        <f t="shared" si="4"/>
        <v>0</v>
      </c>
      <c r="BF126" s="175">
        <f t="shared" si="5"/>
        <v>0</v>
      </c>
      <c r="BG126" s="175">
        <f t="shared" si="6"/>
        <v>0</v>
      </c>
      <c r="BH126" s="175">
        <f t="shared" si="7"/>
        <v>0</v>
      </c>
      <c r="BI126" s="175">
        <f t="shared" si="8"/>
        <v>0</v>
      </c>
      <c r="BJ126" s="17" t="s">
        <v>87</v>
      </c>
      <c r="BK126" s="175">
        <f t="shared" si="9"/>
        <v>0</v>
      </c>
      <c r="BL126" s="17" t="s">
        <v>149</v>
      </c>
      <c r="BM126" s="174" t="s">
        <v>768</v>
      </c>
    </row>
    <row r="127" spans="1:65" s="2" customFormat="1" ht="24" customHeight="1">
      <c r="A127" s="32"/>
      <c r="B127" s="161"/>
      <c r="C127" s="162" t="s">
        <v>85</v>
      </c>
      <c r="D127" s="162" t="s">
        <v>145</v>
      </c>
      <c r="E127" s="163" t="s">
        <v>769</v>
      </c>
      <c r="F127" s="164" t="s">
        <v>770</v>
      </c>
      <c r="G127" s="165" t="s">
        <v>771</v>
      </c>
      <c r="H127" s="166">
        <v>30</v>
      </c>
      <c r="I127" s="167"/>
      <c r="J127" s="168">
        <f t="shared" si="0"/>
        <v>0</v>
      </c>
      <c r="K127" s="169"/>
      <c r="L127" s="33"/>
      <c r="M127" s="170" t="s">
        <v>1</v>
      </c>
      <c r="N127" s="171" t="s">
        <v>43</v>
      </c>
      <c r="O127" s="58"/>
      <c r="P127" s="172">
        <f t="shared" si="1"/>
        <v>0</v>
      </c>
      <c r="Q127" s="172">
        <v>0</v>
      </c>
      <c r="R127" s="172">
        <f t="shared" si="2"/>
        <v>0</v>
      </c>
      <c r="S127" s="172">
        <v>0.26</v>
      </c>
      <c r="T127" s="173">
        <f t="shared" si="3"/>
        <v>7.8000000000000007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4" t="s">
        <v>149</v>
      </c>
      <c r="AT127" s="174" t="s">
        <v>145</v>
      </c>
      <c r="AU127" s="174" t="s">
        <v>87</v>
      </c>
      <c r="AY127" s="17" t="s">
        <v>141</v>
      </c>
      <c r="BE127" s="175">
        <f t="shared" si="4"/>
        <v>0</v>
      </c>
      <c r="BF127" s="175">
        <f t="shared" si="5"/>
        <v>0</v>
      </c>
      <c r="BG127" s="175">
        <f t="shared" si="6"/>
        <v>0</v>
      </c>
      <c r="BH127" s="175">
        <f t="shared" si="7"/>
        <v>0</v>
      </c>
      <c r="BI127" s="175">
        <f t="shared" si="8"/>
        <v>0</v>
      </c>
      <c r="BJ127" s="17" t="s">
        <v>87</v>
      </c>
      <c r="BK127" s="175">
        <f t="shared" si="9"/>
        <v>0</v>
      </c>
      <c r="BL127" s="17" t="s">
        <v>149</v>
      </c>
      <c r="BM127" s="174" t="s">
        <v>772</v>
      </c>
    </row>
    <row r="128" spans="1:65" s="2" customFormat="1" ht="24" customHeight="1">
      <c r="A128" s="32"/>
      <c r="B128" s="161"/>
      <c r="C128" s="162" t="s">
        <v>87</v>
      </c>
      <c r="D128" s="162" t="s">
        <v>145</v>
      </c>
      <c r="E128" s="163" t="s">
        <v>773</v>
      </c>
      <c r="F128" s="164" t="s">
        <v>774</v>
      </c>
      <c r="G128" s="165" t="s">
        <v>771</v>
      </c>
      <c r="H128" s="166">
        <v>30</v>
      </c>
      <c r="I128" s="167"/>
      <c r="J128" s="168">
        <f t="shared" si="0"/>
        <v>0</v>
      </c>
      <c r="K128" s="169"/>
      <c r="L128" s="33"/>
      <c r="M128" s="170" t="s">
        <v>1</v>
      </c>
      <c r="N128" s="171" t="s">
        <v>43</v>
      </c>
      <c r="O128" s="58"/>
      <c r="P128" s="172">
        <f t="shared" si="1"/>
        <v>0</v>
      </c>
      <c r="Q128" s="172">
        <v>0</v>
      </c>
      <c r="R128" s="172">
        <f t="shared" si="2"/>
        <v>0</v>
      </c>
      <c r="S128" s="172">
        <v>0.18</v>
      </c>
      <c r="T128" s="173">
        <f t="shared" si="3"/>
        <v>5.3999999999999995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74" t="s">
        <v>149</v>
      </c>
      <c r="AT128" s="174" t="s">
        <v>145</v>
      </c>
      <c r="AU128" s="174" t="s">
        <v>87</v>
      </c>
      <c r="AY128" s="17" t="s">
        <v>141</v>
      </c>
      <c r="BE128" s="175">
        <f t="shared" si="4"/>
        <v>0</v>
      </c>
      <c r="BF128" s="175">
        <f t="shared" si="5"/>
        <v>0</v>
      </c>
      <c r="BG128" s="175">
        <f t="shared" si="6"/>
        <v>0</v>
      </c>
      <c r="BH128" s="175">
        <f t="shared" si="7"/>
        <v>0</v>
      </c>
      <c r="BI128" s="175">
        <f t="shared" si="8"/>
        <v>0</v>
      </c>
      <c r="BJ128" s="17" t="s">
        <v>87</v>
      </c>
      <c r="BK128" s="175">
        <f t="shared" si="9"/>
        <v>0</v>
      </c>
      <c r="BL128" s="17" t="s">
        <v>149</v>
      </c>
      <c r="BM128" s="174" t="s">
        <v>775</v>
      </c>
    </row>
    <row r="129" spans="1:65" s="2" customFormat="1" ht="24" customHeight="1">
      <c r="A129" s="32"/>
      <c r="B129" s="161"/>
      <c r="C129" s="162" t="s">
        <v>501</v>
      </c>
      <c r="D129" s="162" t="s">
        <v>145</v>
      </c>
      <c r="E129" s="163" t="s">
        <v>776</v>
      </c>
      <c r="F129" s="164" t="s">
        <v>777</v>
      </c>
      <c r="G129" s="165" t="s">
        <v>778</v>
      </c>
      <c r="H129" s="166">
        <v>36</v>
      </c>
      <c r="I129" s="167"/>
      <c r="J129" s="168">
        <f t="shared" si="0"/>
        <v>0</v>
      </c>
      <c r="K129" s="169"/>
      <c r="L129" s="33"/>
      <c r="M129" s="170" t="s">
        <v>1</v>
      </c>
      <c r="N129" s="171" t="s">
        <v>43</v>
      </c>
      <c r="O129" s="58"/>
      <c r="P129" s="172">
        <f t="shared" si="1"/>
        <v>0</v>
      </c>
      <c r="Q129" s="172">
        <v>0</v>
      </c>
      <c r="R129" s="172">
        <f t="shared" si="2"/>
        <v>0</v>
      </c>
      <c r="S129" s="172">
        <v>0</v>
      </c>
      <c r="T129" s="173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4" t="s">
        <v>149</v>
      </c>
      <c r="AT129" s="174" t="s">
        <v>145</v>
      </c>
      <c r="AU129" s="174" t="s">
        <v>87</v>
      </c>
      <c r="AY129" s="17" t="s">
        <v>141</v>
      </c>
      <c r="BE129" s="175">
        <f t="shared" si="4"/>
        <v>0</v>
      </c>
      <c r="BF129" s="175">
        <f t="shared" si="5"/>
        <v>0</v>
      </c>
      <c r="BG129" s="175">
        <f t="shared" si="6"/>
        <v>0</v>
      </c>
      <c r="BH129" s="175">
        <f t="shared" si="7"/>
        <v>0</v>
      </c>
      <c r="BI129" s="175">
        <f t="shared" si="8"/>
        <v>0</v>
      </c>
      <c r="BJ129" s="17" t="s">
        <v>87</v>
      </c>
      <c r="BK129" s="175">
        <f t="shared" si="9"/>
        <v>0</v>
      </c>
      <c r="BL129" s="17" t="s">
        <v>149</v>
      </c>
      <c r="BM129" s="174" t="s">
        <v>779</v>
      </c>
    </row>
    <row r="130" spans="1:65" s="13" customFormat="1" ht="10.199999999999999">
      <c r="B130" s="176"/>
      <c r="D130" s="177" t="s">
        <v>260</v>
      </c>
      <c r="E130" s="178" t="s">
        <v>1</v>
      </c>
      <c r="F130" s="179" t="s">
        <v>780</v>
      </c>
      <c r="H130" s="180">
        <v>36</v>
      </c>
      <c r="I130" s="181"/>
      <c r="L130" s="176"/>
      <c r="M130" s="182"/>
      <c r="N130" s="183"/>
      <c r="O130" s="183"/>
      <c r="P130" s="183"/>
      <c r="Q130" s="183"/>
      <c r="R130" s="183"/>
      <c r="S130" s="183"/>
      <c r="T130" s="184"/>
      <c r="AT130" s="178" t="s">
        <v>260</v>
      </c>
      <c r="AU130" s="178" t="s">
        <v>87</v>
      </c>
      <c r="AV130" s="13" t="s">
        <v>87</v>
      </c>
      <c r="AW130" s="13" t="s">
        <v>34</v>
      </c>
      <c r="AX130" s="13" t="s">
        <v>85</v>
      </c>
      <c r="AY130" s="178" t="s">
        <v>141</v>
      </c>
    </row>
    <row r="131" spans="1:65" s="2" customFormat="1" ht="24" customHeight="1">
      <c r="A131" s="32"/>
      <c r="B131" s="161"/>
      <c r="C131" s="162" t="s">
        <v>149</v>
      </c>
      <c r="D131" s="162" t="s">
        <v>145</v>
      </c>
      <c r="E131" s="163" t="s">
        <v>781</v>
      </c>
      <c r="F131" s="164" t="s">
        <v>782</v>
      </c>
      <c r="G131" s="165" t="s">
        <v>778</v>
      </c>
      <c r="H131" s="166">
        <v>36</v>
      </c>
      <c r="I131" s="167"/>
      <c r="J131" s="168">
        <f>ROUND(I131*H131,2)</f>
        <v>0</v>
      </c>
      <c r="K131" s="169"/>
      <c r="L131" s="33"/>
      <c r="M131" s="170" t="s">
        <v>1</v>
      </c>
      <c r="N131" s="171" t="s">
        <v>43</v>
      </c>
      <c r="O131" s="58"/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74" t="s">
        <v>149</v>
      </c>
      <c r="AT131" s="174" t="s">
        <v>145</v>
      </c>
      <c r="AU131" s="174" t="s">
        <v>87</v>
      </c>
      <c r="AY131" s="17" t="s">
        <v>141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7" t="s">
        <v>87</v>
      </c>
      <c r="BK131" s="175">
        <f>ROUND(I131*H131,2)</f>
        <v>0</v>
      </c>
      <c r="BL131" s="17" t="s">
        <v>149</v>
      </c>
      <c r="BM131" s="174" t="s">
        <v>783</v>
      </c>
    </row>
    <row r="132" spans="1:65" s="2" customFormat="1" ht="24" customHeight="1">
      <c r="A132" s="32"/>
      <c r="B132" s="161"/>
      <c r="C132" s="162" t="s">
        <v>508</v>
      </c>
      <c r="D132" s="162" t="s">
        <v>145</v>
      </c>
      <c r="E132" s="163" t="s">
        <v>784</v>
      </c>
      <c r="F132" s="164" t="s">
        <v>785</v>
      </c>
      <c r="G132" s="165" t="s">
        <v>778</v>
      </c>
      <c r="H132" s="166">
        <v>60</v>
      </c>
      <c r="I132" s="167"/>
      <c r="J132" s="168">
        <f>ROUND(I132*H132,2)</f>
        <v>0</v>
      </c>
      <c r="K132" s="169"/>
      <c r="L132" s="33"/>
      <c r="M132" s="170" t="s">
        <v>1</v>
      </c>
      <c r="N132" s="171" t="s">
        <v>43</v>
      </c>
      <c r="O132" s="58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74" t="s">
        <v>149</v>
      </c>
      <c r="AT132" s="174" t="s">
        <v>145</v>
      </c>
      <c r="AU132" s="174" t="s">
        <v>87</v>
      </c>
      <c r="AY132" s="17" t="s">
        <v>141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7" t="s">
        <v>87</v>
      </c>
      <c r="BK132" s="175">
        <f>ROUND(I132*H132,2)</f>
        <v>0</v>
      </c>
      <c r="BL132" s="17" t="s">
        <v>149</v>
      </c>
      <c r="BM132" s="174" t="s">
        <v>786</v>
      </c>
    </row>
    <row r="133" spans="1:65" s="2" customFormat="1" ht="24" customHeight="1">
      <c r="A133" s="32"/>
      <c r="B133" s="161"/>
      <c r="C133" s="162" t="s">
        <v>142</v>
      </c>
      <c r="D133" s="162" t="s">
        <v>145</v>
      </c>
      <c r="E133" s="163" t="s">
        <v>787</v>
      </c>
      <c r="F133" s="164" t="s">
        <v>788</v>
      </c>
      <c r="G133" s="165" t="s">
        <v>771</v>
      </c>
      <c r="H133" s="166">
        <v>36</v>
      </c>
      <c r="I133" s="167"/>
      <c r="J133" s="168">
        <f>ROUND(I133*H133,2)</f>
        <v>0</v>
      </c>
      <c r="K133" s="169"/>
      <c r="L133" s="33"/>
      <c r="M133" s="170" t="s">
        <v>1</v>
      </c>
      <c r="N133" s="171" t="s">
        <v>43</v>
      </c>
      <c r="O133" s="58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74" t="s">
        <v>149</v>
      </c>
      <c r="AT133" s="174" t="s">
        <v>145</v>
      </c>
      <c r="AU133" s="174" t="s">
        <v>87</v>
      </c>
      <c r="AY133" s="17" t="s">
        <v>141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87</v>
      </c>
      <c r="BK133" s="175">
        <f>ROUND(I133*H133,2)</f>
        <v>0</v>
      </c>
      <c r="BL133" s="17" t="s">
        <v>149</v>
      </c>
      <c r="BM133" s="174" t="s">
        <v>789</v>
      </c>
    </row>
    <row r="134" spans="1:65" s="13" customFormat="1" ht="10.199999999999999">
      <c r="B134" s="176"/>
      <c r="D134" s="177" t="s">
        <v>260</v>
      </c>
      <c r="E134" s="178" t="s">
        <v>1</v>
      </c>
      <c r="F134" s="179" t="s">
        <v>790</v>
      </c>
      <c r="H134" s="180">
        <v>36</v>
      </c>
      <c r="I134" s="181"/>
      <c r="L134" s="176"/>
      <c r="M134" s="182"/>
      <c r="N134" s="183"/>
      <c r="O134" s="183"/>
      <c r="P134" s="183"/>
      <c r="Q134" s="183"/>
      <c r="R134" s="183"/>
      <c r="S134" s="183"/>
      <c r="T134" s="184"/>
      <c r="AT134" s="178" t="s">
        <v>260</v>
      </c>
      <c r="AU134" s="178" t="s">
        <v>87</v>
      </c>
      <c r="AV134" s="13" t="s">
        <v>87</v>
      </c>
      <c r="AW134" s="13" t="s">
        <v>34</v>
      </c>
      <c r="AX134" s="13" t="s">
        <v>85</v>
      </c>
      <c r="AY134" s="178" t="s">
        <v>141</v>
      </c>
    </row>
    <row r="135" spans="1:65" s="2" customFormat="1" ht="24" customHeight="1">
      <c r="A135" s="32"/>
      <c r="B135" s="161"/>
      <c r="C135" s="162" t="s">
        <v>515</v>
      </c>
      <c r="D135" s="162" t="s">
        <v>145</v>
      </c>
      <c r="E135" s="163" t="s">
        <v>791</v>
      </c>
      <c r="F135" s="164" t="s">
        <v>792</v>
      </c>
      <c r="G135" s="165" t="s">
        <v>771</v>
      </c>
      <c r="H135" s="166">
        <v>36</v>
      </c>
      <c r="I135" s="167"/>
      <c r="J135" s="168">
        <f>ROUND(I135*H135,2)</f>
        <v>0</v>
      </c>
      <c r="K135" s="169"/>
      <c r="L135" s="33"/>
      <c r="M135" s="170" t="s">
        <v>1</v>
      </c>
      <c r="N135" s="171" t="s">
        <v>43</v>
      </c>
      <c r="O135" s="58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4" t="s">
        <v>149</v>
      </c>
      <c r="AT135" s="174" t="s">
        <v>145</v>
      </c>
      <c r="AU135" s="174" t="s">
        <v>87</v>
      </c>
      <c r="AY135" s="17" t="s">
        <v>141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7" t="s">
        <v>87</v>
      </c>
      <c r="BK135" s="175">
        <f>ROUND(I135*H135,2)</f>
        <v>0</v>
      </c>
      <c r="BL135" s="17" t="s">
        <v>149</v>
      </c>
      <c r="BM135" s="174" t="s">
        <v>793</v>
      </c>
    </row>
    <row r="136" spans="1:65" s="2" customFormat="1" ht="24" customHeight="1">
      <c r="A136" s="32"/>
      <c r="B136" s="161"/>
      <c r="C136" s="162" t="s">
        <v>519</v>
      </c>
      <c r="D136" s="162" t="s">
        <v>145</v>
      </c>
      <c r="E136" s="163" t="s">
        <v>794</v>
      </c>
      <c r="F136" s="164" t="s">
        <v>795</v>
      </c>
      <c r="G136" s="165" t="s">
        <v>771</v>
      </c>
      <c r="H136" s="166">
        <v>36</v>
      </c>
      <c r="I136" s="167"/>
      <c r="J136" s="168">
        <f>ROUND(I136*H136,2)</f>
        <v>0</v>
      </c>
      <c r="K136" s="169"/>
      <c r="L136" s="33"/>
      <c r="M136" s="170" t="s">
        <v>1</v>
      </c>
      <c r="N136" s="171" t="s">
        <v>43</v>
      </c>
      <c r="O136" s="58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74" t="s">
        <v>149</v>
      </c>
      <c r="AT136" s="174" t="s">
        <v>145</v>
      </c>
      <c r="AU136" s="174" t="s">
        <v>87</v>
      </c>
      <c r="AY136" s="17" t="s">
        <v>141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87</v>
      </c>
      <c r="BK136" s="175">
        <f>ROUND(I136*H136,2)</f>
        <v>0</v>
      </c>
      <c r="BL136" s="17" t="s">
        <v>149</v>
      </c>
      <c r="BM136" s="174" t="s">
        <v>796</v>
      </c>
    </row>
    <row r="137" spans="1:65" s="2" customFormat="1" ht="16.5" customHeight="1">
      <c r="A137" s="32"/>
      <c r="B137" s="161"/>
      <c r="C137" s="192" t="s">
        <v>523</v>
      </c>
      <c r="D137" s="192" t="s">
        <v>549</v>
      </c>
      <c r="E137" s="193" t="s">
        <v>797</v>
      </c>
      <c r="F137" s="194" t="s">
        <v>798</v>
      </c>
      <c r="G137" s="195" t="s">
        <v>799</v>
      </c>
      <c r="H137" s="196">
        <v>3</v>
      </c>
      <c r="I137" s="197"/>
      <c r="J137" s="198">
        <f>ROUND(I137*H137,2)</f>
        <v>0</v>
      </c>
      <c r="K137" s="199"/>
      <c r="L137" s="200"/>
      <c r="M137" s="201" t="s">
        <v>1</v>
      </c>
      <c r="N137" s="202" t="s">
        <v>43</v>
      </c>
      <c r="O137" s="58"/>
      <c r="P137" s="172">
        <f>O137*H137</f>
        <v>0</v>
      </c>
      <c r="Q137" s="172">
        <v>1E-3</v>
      </c>
      <c r="R137" s="172">
        <f>Q137*H137</f>
        <v>3.0000000000000001E-3</v>
      </c>
      <c r="S137" s="172">
        <v>0</v>
      </c>
      <c r="T137" s="173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74" t="s">
        <v>519</v>
      </c>
      <c r="AT137" s="174" t="s">
        <v>549</v>
      </c>
      <c r="AU137" s="174" t="s">
        <v>87</v>
      </c>
      <c r="AY137" s="17" t="s">
        <v>141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7" t="s">
        <v>87</v>
      </c>
      <c r="BK137" s="175">
        <f>ROUND(I137*H137,2)</f>
        <v>0</v>
      </c>
      <c r="BL137" s="17" t="s">
        <v>149</v>
      </c>
      <c r="BM137" s="174" t="s">
        <v>800</v>
      </c>
    </row>
    <row r="138" spans="1:65" s="2" customFormat="1" ht="16.5" customHeight="1">
      <c r="A138" s="32"/>
      <c r="B138" s="161"/>
      <c r="C138" s="162" t="s">
        <v>527</v>
      </c>
      <c r="D138" s="162" t="s">
        <v>145</v>
      </c>
      <c r="E138" s="163" t="s">
        <v>801</v>
      </c>
      <c r="F138" s="164" t="s">
        <v>802</v>
      </c>
      <c r="G138" s="165" t="s">
        <v>771</v>
      </c>
      <c r="H138" s="166">
        <v>30</v>
      </c>
      <c r="I138" s="167"/>
      <c r="J138" s="168">
        <f>ROUND(I138*H138,2)</f>
        <v>0</v>
      </c>
      <c r="K138" s="169"/>
      <c r="L138" s="33"/>
      <c r="M138" s="170" t="s">
        <v>1</v>
      </c>
      <c r="N138" s="171" t="s">
        <v>43</v>
      </c>
      <c r="O138" s="58"/>
      <c r="P138" s="172">
        <f>O138*H138</f>
        <v>0</v>
      </c>
      <c r="Q138" s="172">
        <v>0.20039999999999999</v>
      </c>
      <c r="R138" s="172">
        <f>Q138*H138</f>
        <v>6.0119999999999996</v>
      </c>
      <c r="S138" s="172">
        <v>0</v>
      </c>
      <c r="T138" s="173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4" t="s">
        <v>149</v>
      </c>
      <c r="AT138" s="174" t="s">
        <v>145</v>
      </c>
      <c r="AU138" s="174" t="s">
        <v>87</v>
      </c>
      <c r="AY138" s="17" t="s">
        <v>141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7" t="s">
        <v>87</v>
      </c>
      <c r="BK138" s="175">
        <f>ROUND(I138*H138,2)</f>
        <v>0</v>
      </c>
      <c r="BL138" s="17" t="s">
        <v>149</v>
      </c>
      <c r="BM138" s="174" t="s">
        <v>803</v>
      </c>
    </row>
    <row r="139" spans="1:65" s="2" customFormat="1" ht="24" customHeight="1">
      <c r="A139" s="32"/>
      <c r="B139" s="161"/>
      <c r="C139" s="162" t="s">
        <v>531</v>
      </c>
      <c r="D139" s="162" t="s">
        <v>145</v>
      </c>
      <c r="E139" s="163" t="s">
        <v>804</v>
      </c>
      <c r="F139" s="164" t="s">
        <v>805</v>
      </c>
      <c r="G139" s="165" t="s">
        <v>778</v>
      </c>
      <c r="H139" s="166">
        <v>10.8</v>
      </c>
      <c r="I139" s="167"/>
      <c r="J139" s="168">
        <f>ROUND(I139*H139,2)</f>
        <v>0</v>
      </c>
      <c r="K139" s="169"/>
      <c r="L139" s="33"/>
      <c r="M139" s="170" t="s">
        <v>1</v>
      </c>
      <c r="N139" s="171" t="s">
        <v>43</v>
      </c>
      <c r="O139" s="58"/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74" t="s">
        <v>149</v>
      </c>
      <c r="AT139" s="174" t="s">
        <v>145</v>
      </c>
      <c r="AU139" s="174" t="s">
        <v>87</v>
      </c>
      <c r="AY139" s="17" t="s">
        <v>141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7" t="s">
        <v>87</v>
      </c>
      <c r="BK139" s="175">
        <f>ROUND(I139*H139,2)</f>
        <v>0</v>
      </c>
      <c r="BL139" s="17" t="s">
        <v>149</v>
      </c>
      <c r="BM139" s="174" t="s">
        <v>806</v>
      </c>
    </row>
    <row r="140" spans="1:65" s="13" customFormat="1" ht="10.199999999999999">
      <c r="B140" s="176"/>
      <c r="D140" s="177" t="s">
        <v>260</v>
      </c>
      <c r="E140" s="178" t="s">
        <v>1</v>
      </c>
      <c r="F140" s="179" t="s">
        <v>807</v>
      </c>
      <c r="H140" s="180">
        <v>10.8</v>
      </c>
      <c r="I140" s="181"/>
      <c r="L140" s="176"/>
      <c r="M140" s="182"/>
      <c r="N140" s="183"/>
      <c r="O140" s="183"/>
      <c r="P140" s="183"/>
      <c r="Q140" s="183"/>
      <c r="R140" s="183"/>
      <c r="S140" s="183"/>
      <c r="T140" s="184"/>
      <c r="AT140" s="178" t="s">
        <v>260</v>
      </c>
      <c r="AU140" s="178" t="s">
        <v>87</v>
      </c>
      <c r="AV140" s="13" t="s">
        <v>87</v>
      </c>
      <c r="AW140" s="13" t="s">
        <v>34</v>
      </c>
      <c r="AX140" s="13" t="s">
        <v>85</v>
      </c>
      <c r="AY140" s="178" t="s">
        <v>141</v>
      </c>
    </row>
    <row r="141" spans="1:65" s="2" customFormat="1" ht="24" customHeight="1">
      <c r="A141" s="32"/>
      <c r="B141" s="161"/>
      <c r="C141" s="162" t="s">
        <v>535</v>
      </c>
      <c r="D141" s="162" t="s">
        <v>145</v>
      </c>
      <c r="E141" s="163" t="s">
        <v>808</v>
      </c>
      <c r="F141" s="164" t="s">
        <v>809</v>
      </c>
      <c r="G141" s="165" t="s">
        <v>771</v>
      </c>
      <c r="H141" s="166">
        <v>30</v>
      </c>
      <c r="I141" s="167"/>
      <c r="J141" s="168">
        <f t="shared" ref="J141:J148" si="10">ROUND(I141*H141,2)</f>
        <v>0</v>
      </c>
      <c r="K141" s="169"/>
      <c r="L141" s="33"/>
      <c r="M141" s="170" t="s">
        <v>1</v>
      </c>
      <c r="N141" s="171" t="s">
        <v>43</v>
      </c>
      <c r="O141" s="58"/>
      <c r="P141" s="172">
        <f t="shared" ref="P141:P148" si="11">O141*H141</f>
        <v>0</v>
      </c>
      <c r="Q141" s="172">
        <v>8.4250000000000005E-2</v>
      </c>
      <c r="R141" s="172">
        <f t="shared" ref="R141:R148" si="12">Q141*H141</f>
        <v>2.5275000000000003</v>
      </c>
      <c r="S141" s="172">
        <v>0</v>
      </c>
      <c r="T141" s="173">
        <f t="shared" ref="T141:T148" si="13"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74" t="s">
        <v>149</v>
      </c>
      <c r="AT141" s="174" t="s">
        <v>145</v>
      </c>
      <c r="AU141" s="174" t="s">
        <v>87</v>
      </c>
      <c r="AY141" s="17" t="s">
        <v>141</v>
      </c>
      <c r="BE141" s="175">
        <f t="shared" ref="BE141:BE148" si="14">IF(N141="základní",J141,0)</f>
        <v>0</v>
      </c>
      <c r="BF141" s="175">
        <f t="shared" ref="BF141:BF148" si="15">IF(N141="snížená",J141,0)</f>
        <v>0</v>
      </c>
      <c r="BG141" s="175">
        <f t="shared" ref="BG141:BG148" si="16">IF(N141="zákl. přenesená",J141,0)</f>
        <v>0</v>
      </c>
      <c r="BH141" s="175">
        <f t="shared" ref="BH141:BH148" si="17">IF(N141="sníž. přenesená",J141,0)</f>
        <v>0</v>
      </c>
      <c r="BI141" s="175">
        <f t="shared" ref="BI141:BI148" si="18">IF(N141="nulová",J141,0)</f>
        <v>0</v>
      </c>
      <c r="BJ141" s="17" t="s">
        <v>87</v>
      </c>
      <c r="BK141" s="175">
        <f t="shared" ref="BK141:BK148" si="19">ROUND(I141*H141,2)</f>
        <v>0</v>
      </c>
      <c r="BL141" s="17" t="s">
        <v>149</v>
      </c>
      <c r="BM141" s="174" t="s">
        <v>810</v>
      </c>
    </row>
    <row r="142" spans="1:65" s="2" customFormat="1" ht="16.5" customHeight="1">
      <c r="A142" s="32"/>
      <c r="B142" s="161"/>
      <c r="C142" s="192" t="s">
        <v>414</v>
      </c>
      <c r="D142" s="192" t="s">
        <v>549</v>
      </c>
      <c r="E142" s="193" t="s">
        <v>811</v>
      </c>
      <c r="F142" s="194" t="s">
        <v>812</v>
      </c>
      <c r="G142" s="195" t="s">
        <v>771</v>
      </c>
      <c r="H142" s="196">
        <v>30</v>
      </c>
      <c r="I142" s="197"/>
      <c r="J142" s="198">
        <f t="shared" si="10"/>
        <v>0</v>
      </c>
      <c r="K142" s="199"/>
      <c r="L142" s="200"/>
      <c r="M142" s="201" t="s">
        <v>1</v>
      </c>
      <c r="N142" s="202" t="s">
        <v>43</v>
      </c>
      <c r="O142" s="58"/>
      <c r="P142" s="172">
        <f t="shared" si="11"/>
        <v>0</v>
      </c>
      <c r="Q142" s="172">
        <v>0.113</v>
      </c>
      <c r="R142" s="172">
        <f t="shared" si="12"/>
        <v>3.39</v>
      </c>
      <c r="S142" s="172">
        <v>0</v>
      </c>
      <c r="T142" s="173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74" t="s">
        <v>519</v>
      </c>
      <c r="AT142" s="174" t="s">
        <v>549</v>
      </c>
      <c r="AU142" s="174" t="s">
        <v>87</v>
      </c>
      <c r="AY142" s="17" t="s">
        <v>141</v>
      </c>
      <c r="BE142" s="175">
        <f t="shared" si="14"/>
        <v>0</v>
      </c>
      <c r="BF142" s="175">
        <f t="shared" si="15"/>
        <v>0</v>
      </c>
      <c r="BG142" s="175">
        <f t="shared" si="16"/>
        <v>0</v>
      </c>
      <c r="BH142" s="175">
        <f t="shared" si="17"/>
        <v>0</v>
      </c>
      <c r="BI142" s="175">
        <f t="shared" si="18"/>
        <v>0</v>
      </c>
      <c r="BJ142" s="17" t="s">
        <v>87</v>
      </c>
      <c r="BK142" s="175">
        <f t="shared" si="19"/>
        <v>0</v>
      </c>
      <c r="BL142" s="17" t="s">
        <v>149</v>
      </c>
      <c r="BM142" s="174" t="s">
        <v>813</v>
      </c>
    </row>
    <row r="143" spans="1:65" s="2" customFormat="1" ht="24" customHeight="1">
      <c r="A143" s="32"/>
      <c r="B143" s="161"/>
      <c r="C143" s="162" t="s">
        <v>398</v>
      </c>
      <c r="D143" s="162" t="s">
        <v>145</v>
      </c>
      <c r="E143" s="163" t="s">
        <v>814</v>
      </c>
      <c r="F143" s="164" t="s">
        <v>815</v>
      </c>
      <c r="G143" s="165" t="s">
        <v>158</v>
      </c>
      <c r="H143" s="166">
        <v>10</v>
      </c>
      <c r="I143" s="167"/>
      <c r="J143" s="168">
        <f t="shared" si="10"/>
        <v>0</v>
      </c>
      <c r="K143" s="169"/>
      <c r="L143" s="33"/>
      <c r="M143" s="170" t="s">
        <v>1</v>
      </c>
      <c r="N143" s="171" t="s">
        <v>43</v>
      </c>
      <c r="O143" s="58"/>
      <c r="P143" s="172">
        <f t="shared" si="11"/>
        <v>0</v>
      </c>
      <c r="Q143" s="172">
        <v>0</v>
      </c>
      <c r="R143" s="172">
        <f t="shared" si="12"/>
        <v>0</v>
      </c>
      <c r="S143" s="172">
        <v>0</v>
      </c>
      <c r="T143" s="173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74" t="s">
        <v>149</v>
      </c>
      <c r="AT143" s="174" t="s">
        <v>145</v>
      </c>
      <c r="AU143" s="174" t="s">
        <v>87</v>
      </c>
      <c r="AY143" s="17" t="s">
        <v>141</v>
      </c>
      <c r="BE143" s="175">
        <f t="shared" si="14"/>
        <v>0</v>
      </c>
      <c r="BF143" s="175">
        <f t="shared" si="15"/>
        <v>0</v>
      </c>
      <c r="BG143" s="175">
        <f t="shared" si="16"/>
        <v>0</v>
      </c>
      <c r="BH143" s="175">
        <f t="shared" si="17"/>
        <v>0</v>
      </c>
      <c r="BI143" s="175">
        <f t="shared" si="18"/>
        <v>0</v>
      </c>
      <c r="BJ143" s="17" t="s">
        <v>87</v>
      </c>
      <c r="BK143" s="175">
        <f t="shared" si="19"/>
        <v>0</v>
      </c>
      <c r="BL143" s="17" t="s">
        <v>149</v>
      </c>
      <c r="BM143" s="174" t="s">
        <v>816</v>
      </c>
    </row>
    <row r="144" spans="1:65" s="2" customFormat="1" ht="24" customHeight="1">
      <c r="A144" s="32"/>
      <c r="B144" s="161"/>
      <c r="C144" s="192" t="s">
        <v>8</v>
      </c>
      <c r="D144" s="192" t="s">
        <v>549</v>
      </c>
      <c r="E144" s="193" t="s">
        <v>817</v>
      </c>
      <c r="F144" s="194" t="s">
        <v>818</v>
      </c>
      <c r="G144" s="195" t="s">
        <v>158</v>
      </c>
      <c r="H144" s="196">
        <v>10</v>
      </c>
      <c r="I144" s="197"/>
      <c r="J144" s="198">
        <f t="shared" si="10"/>
        <v>0</v>
      </c>
      <c r="K144" s="199"/>
      <c r="L144" s="200"/>
      <c r="M144" s="201" t="s">
        <v>1</v>
      </c>
      <c r="N144" s="202" t="s">
        <v>43</v>
      </c>
      <c r="O144" s="58"/>
      <c r="P144" s="172">
        <f t="shared" si="11"/>
        <v>0</v>
      </c>
      <c r="Q144" s="172">
        <v>4.2999999999999999E-4</v>
      </c>
      <c r="R144" s="172">
        <f t="shared" si="12"/>
        <v>4.3E-3</v>
      </c>
      <c r="S144" s="172">
        <v>0</v>
      </c>
      <c r="T144" s="173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4" t="s">
        <v>519</v>
      </c>
      <c r="AT144" s="174" t="s">
        <v>549</v>
      </c>
      <c r="AU144" s="174" t="s">
        <v>87</v>
      </c>
      <c r="AY144" s="17" t="s">
        <v>141</v>
      </c>
      <c r="BE144" s="175">
        <f t="shared" si="14"/>
        <v>0</v>
      </c>
      <c r="BF144" s="175">
        <f t="shared" si="15"/>
        <v>0</v>
      </c>
      <c r="BG144" s="175">
        <f t="shared" si="16"/>
        <v>0</v>
      </c>
      <c r="BH144" s="175">
        <f t="shared" si="17"/>
        <v>0</v>
      </c>
      <c r="BI144" s="175">
        <f t="shared" si="18"/>
        <v>0</v>
      </c>
      <c r="BJ144" s="17" t="s">
        <v>87</v>
      </c>
      <c r="BK144" s="175">
        <f t="shared" si="19"/>
        <v>0</v>
      </c>
      <c r="BL144" s="17" t="s">
        <v>149</v>
      </c>
      <c r="BM144" s="174" t="s">
        <v>819</v>
      </c>
    </row>
    <row r="145" spans="1:65" s="2" customFormat="1" ht="16.5" customHeight="1">
      <c r="A145" s="32"/>
      <c r="B145" s="161"/>
      <c r="C145" s="192" t="s">
        <v>424</v>
      </c>
      <c r="D145" s="192" t="s">
        <v>549</v>
      </c>
      <c r="E145" s="193" t="s">
        <v>820</v>
      </c>
      <c r="F145" s="194" t="s">
        <v>821</v>
      </c>
      <c r="G145" s="195" t="s">
        <v>148</v>
      </c>
      <c r="H145" s="196">
        <v>1</v>
      </c>
      <c r="I145" s="197"/>
      <c r="J145" s="198">
        <f t="shared" si="10"/>
        <v>0</v>
      </c>
      <c r="K145" s="199"/>
      <c r="L145" s="200"/>
      <c r="M145" s="201" t="s">
        <v>1</v>
      </c>
      <c r="N145" s="202" t="s">
        <v>43</v>
      </c>
      <c r="O145" s="58"/>
      <c r="P145" s="172">
        <f t="shared" si="11"/>
        <v>0</v>
      </c>
      <c r="Q145" s="172">
        <v>5.4999999999999997E-3</v>
      </c>
      <c r="R145" s="172">
        <f t="shared" si="12"/>
        <v>5.4999999999999997E-3</v>
      </c>
      <c r="S145" s="172">
        <v>0</v>
      </c>
      <c r="T145" s="173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4" t="s">
        <v>675</v>
      </c>
      <c r="AT145" s="174" t="s">
        <v>549</v>
      </c>
      <c r="AU145" s="174" t="s">
        <v>87</v>
      </c>
      <c r="AY145" s="17" t="s">
        <v>141</v>
      </c>
      <c r="BE145" s="175">
        <f t="shared" si="14"/>
        <v>0</v>
      </c>
      <c r="BF145" s="175">
        <f t="shared" si="15"/>
        <v>0</v>
      </c>
      <c r="BG145" s="175">
        <f t="shared" si="16"/>
        <v>0</v>
      </c>
      <c r="BH145" s="175">
        <f t="shared" si="17"/>
        <v>0</v>
      </c>
      <c r="BI145" s="175">
        <f t="shared" si="18"/>
        <v>0</v>
      </c>
      <c r="BJ145" s="17" t="s">
        <v>87</v>
      </c>
      <c r="BK145" s="175">
        <f t="shared" si="19"/>
        <v>0</v>
      </c>
      <c r="BL145" s="17" t="s">
        <v>675</v>
      </c>
      <c r="BM145" s="174" t="s">
        <v>822</v>
      </c>
    </row>
    <row r="146" spans="1:65" s="2" customFormat="1" ht="16.5" customHeight="1">
      <c r="A146" s="32"/>
      <c r="B146" s="161"/>
      <c r="C146" s="162" t="s">
        <v>402</v>
      </c>
      <c r="D146" s="162" t="s">
        <v>145</v>
      </c>
      <c r="E146" s="163" t="s">
        <v>823</v>
      </c>
      <c r="F146" s="164" t="s">
        <v>824</v>
      </c>
      <c r="G146" s="165" t="s">
        <v>825</v>
      </c>
      <c r="H146" s="166">
        <v>1</v>
      </c>
      <c r="I146" s="167"/>
      <c r="J146" s="168">
        <f t="shared" si="10"/>
        <v>0</v>
      </c>
      <c r="K146" s="169"/>
      <c r="L146" s="33"/>
      <c r="M146" s="170" t="s">
        <v>1</v>
      </c>
      <c r="N146" s="171" t="s">
        <v>43</v>
      </c>
      <c r="O146" s="58"/>
      <c r="P146" s="172">
        <f t="shared" si="11"/>
        <v>0</v>
      </c>
      <c r="Q146" s="172">
        <v>0</v>
      </c>
      <c r="R146" s="172">
        <f t="shared" si="12"/>
        <v>0</v>
      </c>
      <c r="S146" s="172">
        <v>0</v>
      </c>
      <c r="T146" s="173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4" t="s">
        <v>675</v>
      </c>
      <c r="AT146" s="174" t="s">
        <v>145</v>
      </c>
      <c r="AU146" s="174" t="s">
        <v>87</v>
      </c>
      <c r="AY146" s="17" t="s">
        <v>141</v>
      </c>
      <c r="BE146" s="175">
        <f t="shared" si="14"/>
        <v>0</v>
      </c>
      <c r="BF146" s="175">
        <f t="shared" si="15"/>
        <v>0</v>
      </c>
      <c r="BG146" s="175">
        <f t="shared" si="16"/>
        <v>0</v>
      </c>
      <c r="BH146" s="175">
        <f t="shared" si="17"/>
        <v>0</v>
      </c>
      <c r="BI146" s="175">
        <f t="shared" si="18"/>
        <v>0</v>
      </c>
      <c r="BJ146" s="17" t="s">
        <v>87</v>
      </c>
      <c r="BK146" s="175">
        <f t="shared" si="19"/>
        <v>0</v>
      </c>
      <c r="BL146" s="17" t="s">
        <v>675</v>
      </c>
      <c r="BM146" s="174" t="s">
        <v>826</v>
      </c>
    </row>
    <row r="147" spans="1:65" s="2" customFormat="1" ht="16.5" customHeight="1">
      <c r="A147" s="32"/>
      <c r="B147" s="161"/>
      <c r="C147" s="162" t="s">
        <v>743</v>
      </c>
      <c r="D147" s="162" t="s">
        <v>145</v>
      </c>
      <c r="E147" s="163" t="s">
        <v>827</v>
      </c>
      <c r="F147" s="164" t="s">
        <v>828</v>
      </c>
      <c r="G147" s="165" t="s">
        <v>216</v>
      </c>
      <c r="H147" s="166">
        <v>1</v>
      </c>
      <c r="I147" s="167"/>
      <c r="J147" s="168">
        <f t="shared" si="10"/>
        <v>0</v>
      </c>
      <c r="K147" s="169"/>
      <c r="L147" s="33"/>
      <c r="M147" s="170" t="s">
        <v>1</v>
      </c>
      <c r="N147" s="171" t="s">
        <v>43</v>
      </c>
      <c r="O147" s="58"/>
      <c r="P147" s="172">
        <f t="shared" si="11"/>
        <v>0</v>
      </c>
      <c r="Q147" s="172">
        <v>0</v>
      </c>
      <c r="R147" s="172">
        <f t="shared" si="12"/>
        <v>0</v>
      </c>
      <c r="S147" s="172">
        <v>0</v>
      </c>
      <c r="T147" s="173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4" t="s">
        <v>675</v>
      </c>
      <c r="AT147" s="174" t="s">
        <v>145</v>
      </c>
      <c r="AU147" s="174" t="s">
        <v>87</v>
      </c>
      <c r="AY147" s="17" t="s">
        <v>141</v>
      </c>
      <c r="BE147" s="175">
        <f t="shared" si="14"/>
        <v>0</v>
      </c>
      <c r="BF147" s="175">
        <f t="shared" si="15"/>
        <v>0</v>
      </c>
      <c r="BG147" s="175">
        <f t="shared" si="16"/>
        <v>0</v>
      </c>
      <c r="BH147" s="175">
        <f t="shared" si="17"/>
        <v>0</v>
      </c>
      <c r="BI147" s="175">
        <f t="shared" si="18"/>
        <v>0</v>
      </c>
      <c r="BJ147" s="17" t="s">
        <v>87</v>
      </c>
      <c r="BK147" s="175">
        <f t="shared" si="19"/>
        <v>0</v>
      </c>
      <c r="BL147" s="17" t="s">
        <v>675</v>
      </c>
      <c r="BM147" s="174" t="s">
        <v>829</v>
      </c>
    </row>
    <row r="148" spans="1:65" s="2" customFormat="1" ht="16.5" customHeight="1">
      <c r="A148" s="32"/>
      <c r="B148" s="161"/>
      <c r="C148" s="162" t="s">
        <v>410</v>
      </c>
      <c r="D148" s="162" t="s">
        <v>145</v>
      </c>
      <c r="E148" s="163" t="s">
        <v>749</v>
      </c>
      <c r="F148" s="164" t="s">
        <v>830</v>
      </c>
      <c r="G148" s="165" t="s">
        <v>216</v>
      </c>
      <c r="H148" s="166">
        <v>1</v>
      </c>
      <c r="I148" s="167"/>
      <c r="J148" s="168">
        <f t="shared" si="10"/>
        <v>0</v>
      </c>
      <c r="K148" s="169"/>
      <c r="L148" s="33"/>
      <c r="M148" s="170" t="s">
        <v>1</v>
      </c>
      <c r="N148" s="171" t="s">
        <v>43</v>
      </c>
      <c r="O148" s="58"/>
      <c r="P148" s="172">
        <f t="shared" si="11"/>
        <v>0</v>
      </c>
      <c r="Q148" s="172">
        <v>0</v>
      </c>
      <c r="R148" s="172">
        <f t="shared" si="12"/>
        <v>0</v>
      </c>
      <c r="S148" s="172">
        <v>0</v>
      </c>
      <c r="T148" s="173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4" t="s">
        <v>675</v>
      </c>
      <c r="AT148" s="174" t="s">
        <v>145</v>
      </c>
      <c r="AU148" s="174" t="s">
        <v>87</v>
      </c>
      <c r="AY148" s="17" t="s">
        <v>141</v>
      </c>
      <c r="BE148" s="175">
        <f t="shared" si="14"/>
        <v>0</v>
      </c>
      <c r="BF148" s="175">
        <f t="shared" si="15"/>
        <v>0</v>
      </c>
      <c r="BG148" s="175">
        <f t="shared" si="16"/>
        <v>0</v>
      </c>
      <c r="BH148" s="175">
        <f t="shared" si="17"/>
        <v>0</v>
      </c>
      <c r="BI148" s="175">
        <f t="shared" si="18"/>
        <v>0</v>
      </c>
      <c r="BJ148" s="17" t="s">
        <v>87</v>
      </c>
      <c r="BK148" s="175">
        <f t="shared" si="19"/>
        <v>0</v>
      </c>
      <c r="BL148" s="17" t="s">
        <v>675</v>
      </c>
      <c r="BM148" s="174" t="s">
        <v>831</v>
      </c>
    </row>
    <row r="149" spans="1:65" s="12" customFormat="1" ht="25.95" customHeight="1">
      <c r="B149" s="148"/>
      <c r="D149" s="149" t="s">
        <v>76</v>
      </c>
      <c r="E149" s="150" t="s">
        <v>151</v>
      </c>
      <c r="F149" s="150" t="s">
        <v>152</v>
      </c>
      <c r="I149" s="151"/>
      <c r="J149" s="152">
        <f>BK149</f>
        <v>0</v>
      </c>
      <c r="L149" s="148"/>
      <c r="M149" s="153"/>
      <c r="N149" s="154"/>
      <c r="O149" s="154"/>
      <c r="P149" s="155">
        <f>P150</f>
        <v>0</v>
      </c>
      <c r="Q149" s="154"/>
      <c r="R149" s="155">
        <f>R150</f>
        <v>2.0799999999999998E-3</v>
      </c>
      <c r="S149" s="154"/>
      <c r="T149" s="156">
        <f>T150</f>
        <v>0</v>
      </c>
      <c r="AR149" s="149" t="s">
        <v>87</v>
      </c>
      <c r="AT149" s="157" t="s">
        <v>76</v>
      </c>
      <c r="AU149" s="157" t="s">
        <v>77</v>
      </c>
      <c r="AY149" s="149" t="s">
        <v>141</v>
      </c>
      <c r="BK149" s="158">
        <f>BK150</f>
        <v>0</v>
      </c>
    </row>
    <row r="150" spans="1:65" s="12" customFormat="1" ht="22.8" customHeight="1">
      <c r="B150" s="148"/>
      <c r="D150" s="149" t="s">
        <v>76</v>
      </c>
      <c r="E150" s="159" t="s">
        <v>226</v>
      </c>
      <c r="F150" s="159" t="s">
        <v>227</v>
      </c>
      <c r="I150" s="151"/>
      <c r="J150" s="160">
        <f>BK150</f>
        <v>0</v>
      </c>
      <c r="L150" s="148"/>
      <c r="M150" s="153"/>
      <c r="N150" s="154"/>
      <c r="O150" s="154"/>
      <c r="P150" s="155">
        <f>P151</f>
        <v>0</v>
      </c>
      <c r="Q150" s="154"/>
      <c r="R150" s="155">
        <f>R151</f>
        <v>2.0799999999999998E-3</v>
      </c>
      <c r="S150" s="154"/>
      <c r="T150" s="156">
        <f>T151</f>
        <v>0</v>
      </c>
      <c r="AR150" s="149" t="s">
        <v>87</v>
      </c>
      <c r="AT150" s="157" t="s">
        <v>76</v>
      </c>
      <c r="AU150" s="157" t="s">
        <v>85</v>
      </c>
      <c r="AY150" s="149" t="s">
        <v>141</v>
      </c>
      <c r="BK150" s="158">
        <f>BK151</f>
        <v>0</v>
      </c>
    </row>
    <row r="151" spans="1:65" s="2" customFormat="1" ht="24" customHeight="1">
      <c r="A151" s="32"/>
      <c r="B151" s="161"/>
      <c r="C151" s="162" t="s">
        <v>406</v>
      </c>
      <c r="D151" s="162" t="s">
        <v>145</v>
      </c>
      <c r="E151" s="163" t="s">
        <v>832</v>
      </c>
      <c r="F151" s="164" t="s">
        <v>833</v>
      </c>
      <c r="G151" s="165" t="s">
        <v>148</v>
      </c>
      <c r="H151" s="166">
        <v>1</v>
      </c>
      <c r="I151" s="167"/>
      <c r="J151" s="168">
        <f>ROUND(I151*H151,2)</f>
        <v>0</v>
      </c>
      <c r="K151" s="169"/>
      <c r="L151" s="33"/>
      <c r="M151" s="203" t="s">
        <v>1</v>
      </c>
      <c r="N151" s="204" t="s">
        <v>43</v>
      </c>
      <c r="O151" s="205"/>
      <c r="P151" s="206">
        <f>O151*H151</f>
        <v>0</v>
      </c>
      <c r="Q151" s="206">
        <v>2.0799999999999998E-3</v>
      </c>
      <c r="R151" s="206">
        <f>Q151*H151</f>
        <v>2.0799999999999998E-3</v>
      </c>
      <c r="S151" s="206">
        <v>0</v>
      </c>
      <c r="T151" s="207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74" t="s">
        <v>159</v>
      </c>
      <c r="AT151" s="174" t="s">
        <v>145</v>
      </c>
      <c r="AU151" s="174" t="s">
        <v>87</v>
      </c>
      <c r="AY151" s="17" t="s">
        <v>141</v>
      </c>
      <c r="BE151" s="175">
        <f>IF(N151="základní",J151,0)</f>
        <v>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7" t="s">
        <v>87</v>
      </c>
      <c r="BK151" s="175">
        <f>ROUND(I151*H151,2)</f>
        <v>0</v>
      </c>
      <c r="BL151" s="17" t="s">
        <v>159</v>
      </c>
      <c r="BM151" s="174" t="s">
        <v>834</v>
      </c>
    </row>
    <row r="152" spans="1:65" s="2" customFormat="1" ht="6.9" customHeight="1">
      <c r="A152" s="32"/>
      <c r="B152" s="47"/>
      <c r="C152" s="48"/>
      <c r="D152" s="48"/>
      <c r="E152" s="48"/>
      <c r="F152" s="48"/>
      <c r="G152" s="48"/>
      <c r="H152" s="48"/>
      <c r="I152" s="120"/>
      <c r="J152" s="48"/>
      <c r="K152" s="48"/>
      <c r="L152" s="33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autoFilter ref="C119:K151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1"/>
  <sheetViews>
    <sheetView showGridLines="0" tabSelected="1" workbookViewId="0">
      <selection activeCell="F23" sqref="F23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3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3"/>
      <c r="L2" s="230" t="s">
        <v>5</v>
      </c>
      <c r="M2" s="231"/>
      <c r="N2" s="231"/>
      <c r="O2" s="231"/>
      <c r="P2" s="231"/>
      <c r="Q2" s="231"/>
      <c r="R2" s="231"/>
      <c r="S2" s="231"/>
      <c r="T2" s="231"/>
      <c r="U2" s="231"/>
      <c r="V2" s="231"/>
      <c r="AT2" s="17" t="s">
        <v>96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94"/>
      <c r="J3" s="19"/>
      <c r="K3" s="19"/>
      <c r="L3" s="20"/>
      <c r="AT3" s="17" t="s">
        <v>87</v>
      </c>
    </row>
    <row r="4" spans="1:46" s="1" customFormat="1" ht="24.9" customHeight="1">
      <c r="B4" s="20"/>
      <c r="D4" s="21" t="s">
        <v>97</v>
      </c>
      <c r="I4" s="93"/>
      <c r="L4" s="20"/>
      <c r="M4" s="95" t="s">
        <v>10</v>
      </c>
      <c r="AT4" s="17" t="s">
        <v>3</v>
      </c>
    </row>
    <row r="5" spans="1:46" s="1" customFormat="1" ht="6.9" customHeight="1">
      <c r="B5" s="20"/>
      <c r="I5" s="93"/>
      <c r="L5" s="20"/>
    </row>
    <row r="6" spans="1:46" s="1" customFormat="1" ht="12" customHeight="1">
      <c r="B6" s="20"/>
      <c r="D6" s="27" t="s">
        <v>16</v>
      </c>
      <c r="I6" s="93"/>
      <c r="L6" s="20"/>
    </row>
    <row r="7" spans="1:46" s="1" customFormat="1" ht="16.5" customHeight="1">
      <c r="B7" s="20"/>
      <c r="E7" s="258" t="str">
        <f>'Rekapitulace stavby'!K6</f>
        <v>Změna topného média - č. akce SM/20/303</v>
      </c>
      <c r="F7" s="259"/>
      <c r="G7" s="259"/>
      <c r="H7" s="259"/>
      <c r="I7" s="93"/>
      <c r="L7" s="20"/>
    </row>
    <row r="8" spans="1:46" s="2" customFormat="1" ht="12" customHeight="1">
      <c r="A8" s="32"/>
      <c r="B8" s="33"/>
      <c r="C8" s="32"/>
      <c r="D8" s="27" t="s">
        <v>98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38" t="s">
        <v>835</v>
      </c>
      <c r="F9" s="260"/>
      <c r="G9" s="260"/>
      <c r="H9" s="260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7" t="s">
        <v>22</v>
      </c>
      <c r="J12" s="55" t="str">
        <f>'Rekapitulace stavby'!AN8</f>
        <v>19. 2. 2020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9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9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1" t="str">
        <f>'Rekapitulace stavby'!E14</f>
        <v>Vyplň údaj</v>
      </c>
      <c r="F18" s="241"/>
      <c r="G18" s="241"/>
      <c r="H18" s="241"/>
      <c r="I18" s="9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97" t="s">
        <v>25</v>
      </c>
      <c r="J20" s="25" t="s">
        <v>32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100</v>
      </c>
      <c r="F21" s="32"/>
      <c r="G21" s="32"/>
      <c r="H21" s="32"/>
      <c r="I21" s="9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35</v>
      </c>
      <c r="E23" s="32"/>
      <c r="F23" s="32"/>
      <c r="G23" s="32"/>
      <c r="H23" s="32"/>
      <c r="I23" s="97" t="s">
        <v>25</v>
      </c>
      <c r="J23" s="25" t="s">
        <v>32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100</v>
      </c>
      <c r="F24" s="32"/>
      <c r="G24" s="32"/>
      <c r="H24" s="32"/>
      <c r="I24" s="9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45" t="s">
        <v>1</v>
      </c>
      <c r="F27" s="245"/>
      <c r="G27" s="245"/>
      <c r="H27" s="24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3" t="s">
        <v>37</v>
      </c>
      <c r="E30" s="32"/>
      <c r="F30" s="32"/>
      <c r="G30" s="32"/>
      <c r="H30" s="32"/>
      <c r="I30" s="96"/>
      <c r="J30" s="71">
        <f>ROUND(J120,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102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104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5" t="s">
        <v>41</v>
      </c>
      <c r="E33" s="27" t="s">
        <v>42</v>
      </c>
      <c r="F33" s="106">
        <f>ROUND((SUM(BE120:BE130)),  2)</f>
        <v>0</v>
      </c>
      <c r="G33" s="32"/>
      <c r="H33" s="32"/>
      <c r="I33" s="107">
        <v>0.21</v>
      </c>
      <c r="J33" s="106">
        <f>ROUND(((SUM(BE120:BE130))*I33),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43</v>
      </c>
      <c r="F34" s="106">
        <f>ROUND((SUM(BF120:BF130)),  2)</f>
        <v>0</v>
      </c>
      <c r="G34" s="32"/>
      <c r="H34" s="32"/>
      <c r="I34" s="107">
        <v>0.15</v>
      </c>
      <c r="J34" s="106">
        <f>ROUND(((SUM(BF120:BF130))*I34),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44</v>
      </c>
      <c r="F35" s="106">
        <f>ROUND((SUM(BG120:BG130)),  2)</f>
        <v>0</v>
      </c>
      <c r="G35" s="32"/>
      <c r="H35" s="32"/>
      <c r="I35" s="107">
        <v>0.21</v>
      </c>
      <c r="J35" s="106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45</v>
      </c>
      <c r="F36" s="106">
        <f>ROUND((SUM(BH120:BH130)),  2)</f>
        <v>0</v>
      </c>
      <c r="G36" s="32"/>
      <c r="H36" s="32"/>
      <c r="I36" s="107">
        <v>0.15</v>
      </c>
      <c r="J36" s="106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46</v>
      </c>
      <c r="F37" s="106">
        <f>ROUND((SUM(BI120:BI130)),  2)</f>
        <v>0</v>
      </c>
      <c r="G37" s="32"/>
      <c r="H37" s="32"/>
      <c r="I37" s="107">
        <v>0</v>
      </c>
      <c r="J37" s="106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6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8"/>
      <c r="D39" s="109" t="s">
        <v>47</v>
      </c>
      <c r="E39" s="60"/>
      <c r="F39" s="60"/>
      <c r="G39" s="110" t="s">
        <v>48</v>
      </c>
      <c r="H39" s="111" t="s">
        <v>49</v>
      </c>
      <c r="I39" s="112"/>
      <c r="J39" s="113">
        <f>SUM(J30:J37)</f>
        <v>0</v>
      </c>
      <c r="K39" s="114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I41" s="93"/>
      <c r="L41" s="20"/>
    </row>
    <row r="42" spans="1:31" s="1" customFormat="1" ht="14.4" customHeight="1">
      <c r="B42" s="20"/>
      <c r="I42" s="93"/>
      <c r="L42" s="20"/>
    </row>
    <row r="43" spans="1:31" s="1" customFormat="1" ht="14.4" customHeight="1">
      <c r="B43" s="20"/>
      <c r="I43" s="93"/>
      <c r="L43" s="20"/>
    </row>
    <row r="44" spans="1:31" s="1" customFormat="1" ht="14.4" customHeight="1">
      <c r="B44" s="20"/>
      <c r="I44" s="93"/>
      <c r="L44" s="20"/>
    </row>
    <row r="45" spans="1:31" s="1" customFormat="1" ht="14.4" customHeight="1">
      <c r="B45" s="20"/>
      <c r="I45" s="93"/>
      <c r="L45" s="20"/>
    </row>
    <row r="46" spans="1:31" s="1" customFormat="1" ht="14.4" customHeight="1">
      <c r="B46" s="20"/>
      <c r="I46" s="93"/>
      <c r="L46" s="20"/>
    </row>
    <row r="47" spans="1:31" s="1" customFormat="1" ht="14.4" customHeight="1">
      <c r="B47" s="20"/>
      <c r="I47" s="93"/>
      <c r="L47" s="20"/>
    </row>
    <row r="48" spans="1:31" s="1" customFormat="1" ht="14.4" customHeight="1">
      <c r="B48" s="20"/>
      <c r="I48" s="93"/>
      <c r="L48" s="20"/>
    </row>
    <row r="49" spans="1:31" s="1" customFormat="1" ht="14.4" customHeight="1">
      <c r="B49" s="20"/>
      <c r="I49" s="93"/>
      <c r="L49" s="20"/>
    </row>
    <row r="50" spans="1:31" s="2" customFormat="1" ht="14.4" customHeight="1">
      <c r="B50" s="42"/>
      <c r="D50" s="43" t="s">
        <v>50</v>
      </c>
      <c r="E50" s="44"/>
      <c r="F50" s="44"/>
      <c r="G50" s="43" t="s">
        <v>51</v>
      </c>
      <c r="H50" s="44"/>
      <c r="I50" s="115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52</v>
      </c>
      <c r="E61" s="35"/>
      <c r="F61" s="116" t="s">
        <v>53</v>
      </c>
      <c r="G61" s="45" t="s">
        <v>52</v>
      </c>
      <c r="H61" s="35"/>
      <c r="I61" s="117"/>
      <c r="J61" s="11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119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52</v>
      </c>
      <c r="E76" s="35"/>
      <c r="F76" s="116" t="s">
        <v>53</v>
      </c>
      <c r="G76" s="45" t="s">
        <v>52</v>
      </c>
      <c r="H76" s="35"/>
      <c r="I76" s="117"/>
      <c r="J76" s="11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120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121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101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8" t="str">
        <f>E7</f>
        <v>Změna topného média - č. akce SM/20/303</v>
      </c>
      <c r="F85" s="259"/>
      <c r="G85" s="259"/>
      <c r="H85" s="259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38" t="str">
        <f>E9</f>
        <v>04 - Vedlejší rozpočtové náklady</v>
      </c>
      <c r="F87" s="260"/>
      <c r="G87" s="260"/>
      <c r="H87" s="260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Českých bratří 141, 517 43 Potštejn</v>
      </c>
      <c r="G89" s="32"/>
      <c r="H89" s="32"/>
      <c r="I89" s="97" t="s">
        <v>22</v>
      </c>
      <c r="J89" s="55" t="str">
        <f>IF(J12="","",J12)</f>
        <v>19. 2. 2020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>Dětský domov, Potštejn, Českých bratří 141</v>
      </c>
      <c r="G91" s="32"/>
      <c r="H91" s="32"/>
      <c r="I91" s="97" t="s">
        <v>31</v>
      </c>
      <c r="J91" s="30" t="str">
        <f>E21</f>
        <v>Ingplan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97" t="s">
        <v>35</v>
      </c>
      <c r="J92" s="30" t="str">
        <f>E24</f>
        <v>Ingplan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2" t="s">
        <v>102</v>
      </c>
      <c r="D94" s="108"/>
      <c r="E94" s="108"/>
      <c r="F94" s="108"/>
      <c r="G94" s="108"/>
      <c r="H94" s="108"/>
      <c r="I94" s="123"/>
      <c r="J94" s="124" t="s">
        <v>103</v>
      </c>
      <c r="K94" s="108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25" t="s">
        <v>104</v>
      </c>
      <c r="D96" s="32"/>
      <c r="E96" s="32"/>
      <c r="F96" s="32"/>
      <c r="G96" s="32"/>
      <c r="H96" s="32"/>
      <c r="I96" s="96"/>
      <c r="J96" s="71">
        <f>J120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105</v>
      </c>
    </row>
    <row r="97" spans="1:31" s="9" customFormat="1" ht="24.9" customHeight="1">
      <c r="B97" s="126"/>
      <c r="D97" s="127" t="s">
        <v>124</v>
      </c>
      <c r="E97" s="128"/>
      <c r="F97" s="128"/>
      <c r="G97" s="128"/>
      <c r="H97" s="128"/>
      <c r="I97" s="129"/>
      <c r="J97" s="130">
        <f>J121</f>
        <v>0</v>
      </c>
      <c r="L97" s="126"/>
    </row>
    <row r="98" spans="1:31" s="10" customFormat="1" ht="19.95" customHeight="1">
      <c r="B98" s="131"/>
      <c r="D98" s="132" t="s">
        <v>836</v>
      </c>
      <c r="E98" s="133"/>
      <c r="F98" s="133"/>
      <c r="G98" s="133"/>
      <c r="H98" s="133"/>
      <c r="I98" s="134"/>
      <c r="J98" s="135">
        <f>J122</f>
        <v>0</v>
      </c>
      <c r="L98" s="131"/>
    </row>
    <row r="99" spans="1:31" s="10" customFormat="1" ht="19.95" customHeight="1">
      <c r="B99" s="131"/>
      <c r="D99" s="132" t="s">
        <v>837</v>
      </c>
      <c r="E99" s="133"/>
      <c r="F99" s="133"/>
      <c r="G99" s="133"/>
      <c r="H99" s="133"/>
      <c r="I99" s="134"/>
      <c r="J99" s="135">
        <f>J125</f>
        <v>0</v>
      </c>
      <c r="L99" s="131"/>
    </row>
    <row r="100" spans="1:31" s="10" customFormat="1" ht="19.95" customHeight="1">
      <c r="B100" s="131"/>
      <c r="D100" s="132" t="s">
        <v>838</v>
      </c>
      <c r="E100" s="133"/>
      <c r="F100" s="133"/>
      <c r="G100" s="133"/>
      <c r="H100" s="133"/>
      <c r="I100" s="134"/>
      <c r="J100" s="135">
        <f>J128</f>
        <v>0</v>
      </c>
      <c r="L100" s="131"/>
    </row>
    <row r="101" spans="1:31" s="2" customFormat="1" ht="21.75" customHeight="1">
      <c r="A101" s="32"/>
      <c r="B101" s="33"/>
      <c r="C101" s="32"/>
      <c r="D101" s="32"/>
      <c r="E101" s="32"/>
      <c r="F101" s="32"/>
      <c r="G101" s="32"/>
      <c r="H101" s="32"/>
      <c r="I101" s="96"/>
      <c r="J101" s="32"/>
      <c r="K101" s="32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" customHeight="1">
      <c r="A102" s="32"/>
      <c r="B102" s="47"/>
      <c r="C102" s="48"/>
      <c r="D102" s="48"/>
      <c r="E102" s="48"/>
      <c r="F102" s="48"/>
      <c r="G102" s="48"/>
      <c r="H102" s="48"/>
      <c r="I102" s="120"/>
      <c r="J102" s="48"/>
      <c r="K102" s="48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" customHeight="1">
      <c r="A106" s="32"/>
      <c r="B106" s="49"/>
      <c r="C106" s="50"/>
      <c r="D106" s="50"/>
      <c r="E106" s="50"/>
      <c r="F106" s="50"/>
      <c r="G106" s="50"/>
      <c r="H106" s="50"/>
      <c r="I106" s="121"/>
      <c r="J106" s="50"/>
      <c r="K106" s="50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" customHeight="1">
      <c r="A107" s="32"/>
      <c r="B107" s="33"/>
      <c r="C107" s="21" t="s">
        <v>126</v>
      </c>
      <c r="D107" s="32"/>
      <c r="E107" s="32"/>
      <c r="F107" s="32"/>
      <c r="G107" s="32"/>
      <c r="H107" s="32"/>
      <c r="I107" s="96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" customHeight="1">
      <c r="A108" s="32"/>
      <c r="B108" s="33"/>
      <c r="C108" s="32"/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2"/>
      <c r="E109" s="32"/>
      <c r="F109" s="32"/>
      <c r="G109" s="32"/>
      <c r="H109" s="32"/>
      <c r="I109" s="96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2"/>
      <c r="D110" s="32"/>
      <c r="E110" s="258" t="str">
        <f>E7</f>
        <v>Změna topného média - č. akce SM/20/303</v>
      </c>
      <c r="F110" s="259"/>
      <c r="G110" s="259"/>
      <c r="H110" s="259"/>
      <c r="I110" s="96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98</v>
      </c>
      <c r="D111" s="32"/>
      <c r="E111" s="32"/>
      <c r="F111" s="32"/>
      <c r="G111" s="32"/>
      <c r="H111" s="32"/>
      <c r="I111" s="96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8" t="str">
        <f>E9</f>
        <v>04 - Vedlejší rozpočtové náklady</v>
      </c>
      <c r="F112" s="260"/>
      <c r="G112" s="260"/>
      <c r="H112" s="260"/>
      <c r="I112" s="96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96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2"/>
      <c r="E114" s="32"/>
      <c r="F114" s="25" t="str">
        <f>F12</f>
        <v>Českých bratří 141, 517 43 Potštejn</v>
      </c>
      <c r="G114" s="32"/>
      <c r="H114" s="32"/>
      <c r="I114" s="97" t="s">
        <v>22</v>
      </c>
      <c r="J114" s="55" t="str">
        <f>IF(J12="","",J12)</f>
        <v>19. 2. 2020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24</v>
      </c>
      <c r="D116" s="32"/>
      <c r="E116" s="32"/>
      <c r="F116" s="25" t="str">
        <f>E15</f>
        <v>Dětský domov, Potštejn, Českých bratří 141</v>
      </c>
      <c r="G116" s="32"/>
      <c r="H116" s="32"/>
      <c r="I116" s="97" t="s">
        <v>31</v>
      </c>
      <c r="J116" s="30" t="str">
        <f>E21</f>
        <v>Ingplan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29</v>
      </c>
      <c r="D117" s="32"/>
      <c r="E117" s="32"/>
      <c r="F117" s="25" t="str">
        <f>IF(E18="","",E18)</f>
        <v>Vyplň údaj</v>
      </c>
      <c r="G117" s="32"/>
      <c r="H117" s="32"/>
      <c r="I117" s="97" t="s">
        <v>35</v>
      </c>
      <c r="J117" s="30" t="str">
        <f>E24</f>
        <v>Ingplan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36"/>
      <c r="B119" s="137"/>
      <c r="C119" s="138" t="s">
        <v>127</v>
      </c>
      <c r="D119" s="139" t="s">
        <v>62</v>
      </c>
      <c r="E119" s="139" t="s">
        <v>58</v>
      </c>
      <c r="F119" s="139" t="s">
        <v>59</v>
      </c>
      <c r="G119" s="139" t="s">
        <v>128</v>
      </c>
      <c r="H119" s="139" t="s">
        <v>129</v>
      </c>
      <c r="I119" s="140" t="s">
        <v>130</v>
      </c>
      <c r="J119" s="141" t="s">
        <v>103</v>
      </c>
      <c r="K119" s="142" t="s">
        <v>131</v>
      </c>
      <c r="L119" s="143"/>
      <c r="M119" s="62" t="s">
        <v>1</v>
      </c>
      <c r="N119" s="63" t="s">
        <v>41</v>
      </c>
      <c r="O119" s="63" t="s">
        <v>132</v>
      </c>
      <c r="P119" s="63" t="s">
        <v>133</v>
      </c>
      <c r="Q119" s="63" t="s">
        <v>134</v>
      </c>
      <c r="R119" s="63" t="s">
        <v>135</v>
      </c>
      <c r="S119" s="63" t="s">
        <v>136</v>
      </c>
      <c r="T119" s="64" t="s">
        <v>137</v>
      </c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</row>
    <row r="120" spans="1:65" s="2" customFormat="1" ht="22.8" customHeight="1">
      <c r="A120" s="32"/>
      <c r="B120" s="33"/>
      <c r="C120" s="69" t="s">
        <v>138</v>
      </c>
      <c r="D120" s="32"/>
      <c r="E120" s="32"/>
      <c r="F120" s="32"/>
      <c r="G120" s="32"/>
      <c r="H120" s="32"/>
      <c r="I120" s="96"/>
      <c r="J120" s="144">
        <f>BK120</f>
        <v>0</v>
      </c>
      <c r="K120" s="32"/>
      <c r="L120" s="33"/>
      <c r="M120" s="65"/>
      <c r="N120" s="56"/>
      <c r="O120" s="66"/>
      <c r="P120" s="145">
        <f>P121</f>
        <v>0</v>
      </c>
      <c r="Q120" s="66"/>
      <c r="R120" s="145">
        <f>R121</f>
        <v>0</v>
      </c>
      <c r="S120" s="66"/>
      <c r="T120" s="146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76</v>
      </c>
      <c r="AU120" s="17" t="s">
        <v>105</v>
      </c>
      <c r="BK120" s="147">
        <f>BK121</f>
        <v>0</v>
      </c>
    </row>
    <row r="121" spans="1:65" s="12" customFormat="1" ht="25.95" customHeight="1">
      <c r="B121" s="148"/>
      <c r="D121" s="149" t="s">
        <v>76</v>
      </c>
      <c r="E121" s="150" t="s">
        <v>669</v>
      </c>
      <c r="F121" s="150" t="s">
        <v>95</v>
      </c>
      <c r="I121" s="151"/>
      <c r="J121" s="152">
        <f>BK121</f>
        <v>0</v>
      </c>
      <c r="L121" s="148"/>
      <c r="M121" s="153"/>
      <c r="N121" s="154"/>
      <c r="O121" s="154"/>
      <c r="P121" s="155">
        <f>P122+P125+P128</f>
        <v>0</v>
      </c>
      <c r="Q121" s="154"/>
      <c r="R121" s="155">
        <f>R122+R125+R128</f>
        <v>0</v>
      </c>
      <c r="S121" s="154"/>
      <c r="T121" s="156">
        <f>T122+T125+T128</f>
        <v>0</v>
      </c>
      <c r="AR121" s="149" t="s">
        <v>508</v>
      </c>
      <c r="AT121" s="157" t="s">
        <v>76</v>
      </c>
      <c r="AU121" s="157" t="s">
        <v>77</v>
      </c>
      <c r="AY121" s="149" t="s">
        <v>141</v>
      </c>
      <c r="BK121" s="158">
        <f>BK122+BK125+BK128</f>
        <v>0</v>
      </c>
    </row>
    <row r="122" spans="1:65" s="12" customFormat="1" ht="22.8" customHeight="1">
      <c r="B122" s="148"/>
      <c r="D122" s="149" t="s">
        <v>76</v>
      </c>
      <c r="E122" s="159" t="s">
        <v>839</v>
      </c>
      <c r="F122" s="159" t="s">
        <v>840</v>
      </c>
      <c r="I122" s="151"/>
      <c r="J122" s="160">
        <f>BK122</f>
        <v>0</v>
      </c>
      <c r="L122" s="148"/>
      <c r="M122" s="153"/>
      <c r="N122" s="154"/>
      <c r="O122" s="154"/>
      <c r="P122" s="155">
        <f>SUM(P123:P124)</f>
        <v>0</v>
      </c>
      <c r="Q122" s="154"/>
      <c r="R122" s="155">
        <f>SUM(R123:R124)</f>
        <v>0</v>
      </c>
      <c r="S122" s="154"/>
      <c r="T122" s="156">
        <f>SUM(T123:T124)</f>
        <v>0</v>
      </c>
      <c r="AR122" s="149" t="s">
        <v>508</v>
      </c>
      <c r="AT122" s="157" t="s">
        <v>76</v>
      </c>
      <c r="AU122" s="157" t="s">
        <v>85</v>
      </c>
      <c r="AY122" s="149" t="s">
        <v>141</v>
      </c>
      <c r="BK122" s="158">
        <f>SUM(BK123:BK124)</f>
        <v>0</v>
      </c>
    </row>
    <row r="123" spans="1:65" s="2" customFormat="1" ht="16.5" customHeight="1">
      <c r="A123" s="32"/>
      <c r="B123" s="161"/>
      <c r="C123" s="162" t="s">
        <v>85</v>
      </c>
      <c r="D123" s="162" t="s">
        <v>145</v>
      </c>
      <c r="E123" s="163" t="s">
        <v>841</v>
      </c>
      <c r="F123" s="164" t="s">
        <v>842</v>
      </c>
      <c r="G123" s="165" t="s">
        <v>825</v>
      </c>
      <c r="H123" s="166">
        <v>1</v>
      </c>
      <c r="I123" s="167"/>
      <c r="J123" s="168">
        <f>ROUND(I123*H123,2)</f>
        <v>0</v>
      </c>
      <c r="K123" s="169"/>
      <c r="L123" s="33"/>
      <c r="M123" s="170" t="s">
        <v>1</v>
      </c>
      <c r="N123" s="171" t="s">
        <v>43</v>
      </c>
      <c r="O123" s="58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74" t="s">
        <v>675</v>
      </c>
      <c r="AT123" s="174" t="s">
        <v>145</v>
      </c>
      <c r="AU123" s="174" t="s">
        <v>87</v>
      </c>
      <c r="AY123" s="17" t="s">
        <v>141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7" t="s">
        <v>87</v>
      </c>
      <c r="BK123" s="175">
        <f>ROUND(I123*H123,2)</f>
        <v>0</v>
      </c>
      <c r="BL123" s="17" t="s">
        <v>675</v>
      </c>
      <c r="BM123" s="174" t="s">
        <v>843</v>
      </c>
    </row>
    <row r="124" spans="1:65" s="13" customFormat="1" ht="10.199999999999999">
      <c r="B124" s="176"/>
      <c r="D124" s="177" t="s">
        <v>260</v>
      </c>
      <c r="E124" s="178" t="s">
        <v>1</v>
      </c>
      <c r="F124" s="179" t="s">
        <v>844</v>
      </c>
      <c r="H124" s="180">
        <v>1</v>
      </c>
      <c r="I124" s="181"/>
      <c r="L124" s="176"/>
      <c r="M124" s="182"/>
      <c r="N124" s="183"/>
      <c r="O124" s="183"/>
      <c r="P124" s="183"/>
      <c r="Q124" s="183"/>
      <c r="R124" s="183"/>
      <c r="S124" s="183"/>
      <c r="T124" s="184"/>
      <c r="AT124" s="178" t="s">
        <v>260</v>
      </c>
      <c r="AU124" s="178" t="s">
        <v>87</v>
      </c>
      <c r="AV124" s="13" t="s">
        <v>87</v>
      </c>
      <c r="AW124" s="13" t="s">
        <v>34</v>
      </c>
      <c r="AX124" s="13" t="s">
        <v>85</v>
      </c>
      <c r="AY124" s="178" t="s">
        <v>141</v>
      </c>
    </row>
    <row r="125" spans="1:65" s="12" customFormat="1" ht="22.8" customHeight="1">
      <c r="B125" s="148"/>
      <c r="D125" s="149" t="s">
        <v>76</v>
      </c>
      <c r="E125" s="159" t="s">
        <v>845</v>
      </c>
      <c r="F125" s="159" t="s">
        <v>846</v>
      </c>
      <c r="I125" s="151"/>
      <c r="J125" s="160">
        <f>BK125</f>
        <v>0</v>
      </c>
      <c r="L125" s="148"/>
      <c r="M125" s="153"/>
      <c r="N125" s="154"/>
      <c r="O125" s="154"/>
      <c r="P125" s="155">
        <f>SUM(P126:P127)</f>
        <v>0</v>
      </c>
      <c r="Q125" s="154"/>
      <c r="R125" s="155">
        <f>SUM(R126:R127)</f>
        <v>0</v>
      </c>
      <c r="S125" s="154"/>
      <c r="T125" s="156">
        <f>SUM(T126:T127)</f>
        <v>0</v>
      </c>
      <c r="AR125" s="149" t="s">
        <v>508</v>
      </c>
      <c r="AT125" s="157" t="s">
        <v>76</v>
      </c>
      <c r="AU125" s="157" t="s">
        <v>85</v>
      </c>
      <c r="AY125" s="149" t="s">
        <v>141</v>
      </c>
      <c r="BK125" s="158">
        <f>SUM(BK126:BK127)</f>
        <v>0</v>
      </c>
    </row>
    <row r="126" spans="1:65" s="2" customFormat="1" ht="16.5" customHeight="1">
      <c r="A126" s="32"/>
      <c r="B126" s="161"/>
      <c r="C126" s="162" t="s">
        <v>501</v>
      </c>
      <c r="D126" s="162" t="s">
        <v>145</v>
      </c>
      <c r="E126" s="163" t="s">
        <v>847</v>
      </c>
      <c r="F126" s="164" t="s">
        <v>848</v>
      </c>
      <c r="G126" s="165" t="s">
        <v>216</v>
      </c>
      <c r="H126" s="166">
        <v>1</v>
      </c>
      <c r="I126" s="167"/>
      <c r="J126" s="168">
        <f>ROUND(I126*H126,2)</f>
        <v>0</v>
      </c>
      <c r="K126" s="169"/>
      <c r="L126" s="33"/>
      <c r="M126" s="170" t="s">
        <v>1</v>
      </c>
      <c r="N126" s="171" t="s">
        <v>43</v>
      </c>
      <c r="O126" s="58"/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74" t="s">
        <v>149</v>
      </c>
      <c r="AT126" s="174" t="s">
        <v>145</v>
      </c>
      <c r="AU126" s="174" t="s">
        <v>87</v>
      </c>
      <c r="AY126" s="17" t="s">
        <v>141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7" t="s">
        <v>87</v>
      </c>
      <c r="BK126" s="175">
        <f>ROUND(I126*H126,2)</f>
        <v>0</v>
      </c>
      <c r="BL126" s="17" t="s">
        <v>149</v>
      </c>
      <c r="BM126" s="174" t="s">
        <v>849</v>
      </c>
    </row>
    <row r="127" spans="1:65" s="2" customFormat="1" ht="24" customHeight="1">
      <c r="A127" s="32"/>
      <c r="B127" s="161"/>
      <c r="C127" s="162" t="s">
        <v>149</v>
      </c>
      <c r="D127" s="162" t="s">
        <v>145</v>
      </c>
      <c r="E127" s="163" t="s">
        <v>850</v>
      </c>
      <c r="F127" s="164" t="s">
        <v>851</v>
      </c>
      <c r="G127" s="165" t="s">
        <v>216</v>
      </c>
      <c r="H127" s="166">
        <v>1</v>
      </c>
      <c r="I127" s="167"/>
      <c r="J127" s="168">
        <f>ROUND(I127*H127,2)</f>
        <v>0</v>
      </c>
      <c r="K127" s="169"/>
      <c r="L127" s="33"/>
      <c r="M127" s="170" t="s">
        <v>1</v>
      </c>
      <c r="N127" s="171" t="s">
        <v>43</v>
      </c>
      <c r="O127" s="58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74" t="s">
        <v>149</v>
      </c>
      <c r="AT127" s="174" t="s">
        <v>145</v>
      </c>
      <c r="AU127" s="174" t="s">
        <v>87</v>
      </c>
      <c r="AY127" s="17" t="s">
        <v>141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7" t="s">
        <v>87</v>
      </c>
      <c r="BK127" s="175">
        <f>ROUND(I127*H127,2)</f>
        <v>0</v>
      </c>
      <c r="BL127" s="17" t="s">
        <v>149</v>
      </c>
      <c r="BM127" s="174" t="s">
        <v>852</v>
      </c>
    </row>
    <row r="128" spans="1:65" s="12" customFormat="1" ht="22.8" customHeight="1">
      <c r="B128" s="148"/>
      <c r="D128" s="149" t="s">
        <v>76</v>
      </c>
      <c r="E128" s="159" t="s">
        <v>853</v>
      </c>
      <c r="F128" s="159" t="s">
        <v>854</v>
      </c>
      <c r="I128" s="151"/>
      <c r="J128" s="160">
        <f>BK128</f>
        <v>0</v>
      </c>
      <c r="L128" s="148"/>
      <c r="M128" s="153"/>
      <c r="N128" s="154"/>
      <c r="O128" s="154"/>
      <c r="P128" s="155">
        <f>SUM(P129:P130)</f>
        <v>0</v>
      </c>
      <c r="Q128" s="154"/>
      <c r="R128" s="155">
        <f>SUM(R129:R130)</f>
        <v>0</v>
      </c>
      <c r="S128" s="154"/>
      <c r="T128" s="156">
        <f>SUM(T129:T130)</f>
        <v>0</v>
      </c>
      <c r="AR128" s="149" t="s">
        <v>508</v>
      </c>
      <c r="AT128" s="157" t="s">
        <v>76</v>
      </c>
      <c r="AU128" s="157" t="s">
        <v>85</v>
      </c>
      <c r="AY128" s="149" t="s">
        <v>141</v>
      </c>
      <c r="BK128" s="158">
        <f>SUM(BK129:BK130)</f>
        <v>0</v>
      </c>
    </row>
    <row r="129" spans="1:65" s="2" customFormat="1" ht="16.5" customHeight="1">
      <c r="A129" s="32"/>
      <c r="B129" s="161"/>
      <c r="C129" s="162" t="s">
        <v>87</v>
      </c>
      <c r="D129" s="162" t="s">
        <v>145</v>
      </c>
      <c r="E129" s="163" t="s">
        <v>855</v>
      </c>
      <c r="F129" s="164" t="s">
        <v>856</v>
      </c>
      <c r="G129" s="165" t="s">
        <v>825</v>
      </c>
      <c r="H129" s="166">
        <v>1</v>
      </c>
      <c r="I129" s="167"/>
      <c r="J129" s="168">
        <f>ROUND(I129*H129,2)</f>
        <v>0</v>
      </c>
      <c r="K129" s="169"/>
      <c r="L129" s="33"/>
      <c r="M129" s="170" t="s">
        <v>1</v>
      </c>
      <c r="N129" s="171" t="s">
        <v>43</v>
      </c>
      <c r="O129" s="58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74" t="s">
        <v>675</v>
      </c>
      <c r="AT129" s="174" t="s">
        <v>145</v>
      </c>
      <c r="AU129" s="174" t="s">
        <v>87</v>
      </c>
      <c r="AY129" s="17" t="s">
        <v>141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7" t="s">
        <v>87</v>
      </c>
      <c r="BK129" s="175">
        <f>ROUND(I129*H129,2)</f>
        <v>0</v>
      </c>
      <c r="BL129" s="17" t="s">
        <v>675</v>
      </c>
      <c r="BM129" s="174" t="s">
        <v>857</v>
      </c>
    </row>
    <row r="130" spans="1:65" s="13" customFormat="1" ht="30.6">
      <c r="B130" s="176"/>
      <c r="D130" s="177" t="s">
        <v>260</v>
      </c>
      <c r="E130" s="178" t="s">
        <v>1</v>
      </c>
      <c r="F130" s="179" t="s">
        <v>858</v>
      </c>
      <c r="H130" s="180">
        <v>1</v>
      </c>
      <c r="I130" s="181"/>
      <c r="L130" s="176"/>
      <c r="M130" s="216"/>
      <c r="N130" s="217"/>
      <c r="O130" s="217"/>
      <c r="P130" s="217"/>
      <c r="Q130" s="217"/>
      <c r="R130" s="217"/>
      <c r="S130" s="217"/>
      <c r="T130" s="218"/>
      <c r="AT130" s="178" t="s">
        <v>260</v>
      </c>
      <c r="AU130" s="178" t="s">
        <v>87</v>
      </c>
      <c r="AV130" s="13" t="s">
        <v>87</v>
      </c>
      <c r="AW130" s="13" t="s">
        <v>34</v>
      </c>
      <c r="AX130" s="13" t="s">
        <v>85</v>
      </c>
      <c r="AY130" s="178" t="s">
        <v>141</v>
      </c>
    </row>
    <row r="131" spans="1:65" s="2" customFormat="1" ht="6.9" customHeight="1">
      <c r="A131" s="32"/>
      <c r="B131" s="47"/>
      <c r="C131" s="48"/>
      <c r="D131" s="48"/>
      <c r="E131" s="48"/>
      <c r="F131" s="48"/>
      <c r="G131" s="48"/>
      <c r="H131" s="48"/>
      <c r="I131" s="120"/>
      <c r="J131" s="48"/>
      <c r="K131" s="48"/>
      <c r="L131" s="33"/>
      <c r="M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</sheetData>
  <autoFilter ref="C119:K130" xr:uid="{00000000-0009-0000-0000-000004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Hlavní budova</vt:lpstr>
      <vt:lpstr>02 - Vedlejší budova</vt:lpstr>
      <vt:lpstr>03 - Plynovodní přípojka</vt:lpstr>
      <vt:lpstr>04 - Vedlejší rozpočtové ...</vt:lpstr>
      <vt:lpstr>'01 - Hlavní budova'!Názvy_tisku</vt:lpstr>
      <vt:lpstr>'02 - Vedlejší budova'!Názvy_tisku</vt:lpstr>
      <vt:lpstr>'03 - Plynovodní přípojka'!Názvy_tisku</vt:lpstr>
      <vt:lpstr>'04 - Vedlejší rozpočtové ...'!Názvy_tisku</vt:lpstr>
      <vt:lpstr>'Rekapitulace stavby'!Názvy_tisku</vt:lpstr>
      <vt:lpstr>'01 - Hlavní budova'!Oblast_tisku</vt:lpstr>
      <vt:lpstr>'02 - Vedlejší budova'!Oblast_tisku</vt:lpstr>
      <vt:lpstr>'03 - Plynovodní přípojka'!Oblast_tisku</vt:lpstr>
      <vt:lpstr>'04 -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DAVIDAKRMAN\Uživatel</dc:creator>
  <cp:lastModifiedBy>NTB HP Forenta 3</cp:lastModifiedBy>
  <dcterms:created xsi:type="dcterms:W3CDTF">2020-05-19T07:01:04Z</dcterms:created>
  <dcterms:modified xsi:type="dcterms:W3CDTF">2020-05-19T09:29:44Z</dcterms:modified>
</cp:coreProperties>
</file>